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990" tabRatio="684" activeTab="6"/>
  </bookViews>
  <sheets>
    <sheet name="INDICATEUR" sheetId="7" r:id="rId1"/>
    <sheet name="_xltb_storage_" sheetId="15" state="veryHidden" r:id="rId2"/>
    <sheet name="Visuel 1" sheetId="11" r:id="rId3"/>
    <sheet name="Visuel 2" sheetId="21" r:id="rId4"/>
    <sheet name="Données visuel 2" sheetId="22" r:id="rId5"/>
    <sheet name="Visuel 3" sheetId="24" r:id="rId6"/>
    <sheet name="Données visuel 3" sheetId="23" r:id="rId7"/>
  </sheets>
  <calcPr calcId="191029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23" l="1"/>
  <c r="B10" i="23"/>
  <c r="N11" i="23"/>
  <c r="N10" i="23"/>
  <c r="K11" i="23"/>
  <c r="K10" i="23"/>
  <c r="I11" i="23"/>
  <c r="I10" i="23"/>
  <c r="I15" i="22"/>
  <c r="B15" i="22"/>
  <c r="B14" i="22"/>
  <c r="B13" i="22"/>
  <c r="B12" i="22"/>
  <c r="Q12" i="22"/>
  <c r="N15" i="22"/>
  <c r="N14" i="22"/>
  <c r="N13" i="22"/>
  <c r="N12" i="22"/>
  <c r="K15" i="22"/>
  <c r="K14" i="22"/>
  <c r="K13" i="22"/>
  <c r="K12" i="22"/>
  <c r="I14" i="22"/>
  <c r="I13" i="22"/>
  <c r="I12" i="22"/>
  <c r="B5" i="7"/>
  <c r="Q11" i="23"/>
  <c r="Q10" i="23"/>
  <c r="Q15" i="22"/>
  <c r="Q14" i="22"/>
  <c r="Q13" i="22"/>
</calcChain>
</file>

<file path=xl/sharedStrings.xml><?xml version="1.0" encoding="utf-8"?>
<sst xmlns="http://schemas.openxmlformats.org/spreadsheetml/2006/main" count="51" uniqueCount="44">
  <si>
    <t>Année</t>
  </si>
  <si>
    <t>Indicateur</t>
  </si>
  <si>
    <t>Code de l'indicateur</t>
  </si>
  <si>
    <t>Valeur de l'indicateur</t>
  </si>
  <si>
    <t xml:space="preserve">Evolution des populations d'oiseaux d'eau hivernants
</t>
  </si>
  <si>
    <t>Taux d'évolution de l'abondance des oiseaux d’eau hivernants métropolitains</t>
  </si>
  <si>
    <t>Indice d'abondance toutes espèces</t>
  </si>
  <si>
    <t>XL Toolbox Settings</t>
  </si>
  <si>
    <t>export_preset</t>
  </si>
  <si>
    <t>&lt;?xml version="1.0" encoding="utf-16"?&gt;_x000D_
&lt;Preset xmlns:xsi="http://www.w3.org/2001/XMLSchema-instance" xmlns:xsd="http://www.w3.org/2001/XMLSchema"&gt;_x000D_
  &lt;Name&gt;Png, 300 dpi, RGB, Transparent canvas&lt;/Name&gt;_x000D_
  &lt;Dpi&gt;300&lt;/Dpi&gt;_x000D_
  &lt;FileType&gt;Png&lt;/FileType&gt;_x000D_
  &lt;ColorSpace&gt;Rgb&lt;/ColorSpace&gt;_x000D_
  &lt;Transparency&gt;TransparentCanvas&lt;/Transparency&gt;_x000D_
  &lt;UseColorProfile&gt;false&lt;/UseColorProfile&gt;_x000D_
  &lt;ColorProfile&gt;dlxbuzip&lt;/ColorProfile&gt;_x000D_
&lt;/Preset&gt;</t>
  </si>
  <si>
    <t>export_path</t>
  </si>
  <si>
    <t>G:\51A51-ONB-SINP\INDICATEUR-ONB_ZH\FinalisationIndicateurONB_Sept2019\IndicateurONB-ZH_IWC08Mars2019.png</t>
  </si>
  <si>
    <t>Anatidés</t>
  </si>
  <si>
    <t>Limicoles</t>
  </si>
  <si>
    <t>Plongeons et grèbes</t>
  </si>
  <si>
    <t>Limicoles (n=21 esp.)</t>
  </si>
  <si>
    <t>Plongeons et grèbes (n=7 esp.)</t>
  </si>
  <si>
    <t>Anatidés (n=28 esp.)</t>
  </si>
  <si>
    <t>Espèces protégées (n=37 esp.)</t>
  </si>
  <si>
    <r>
      <rPr>
        <b/>
        <sz val="11"/>
        <color theme="1"/>
        <rFont val="Calibri"/>
        <family val="2"/>
        <scheme val="minor"/>
      </rPr>
      <t>Source :</t>
    </r>
    <r>
      <rPr>
        <sz val="11"/>
        <color theme="1"/>
        <rFont val="Calibri"/>
        <family val="2"/>
        <scheme val="minor"/>
      </rPr>
      <t xml:space="preserve"> LPO France</t>
    </r>
  </si>
  <si>
    <t>SNB-TMH-19-WET1</t>
  </si>
  <si>
    <t xml:space="preserve">Année </t>
  </si>
  <si>
    <t>Equation</t>
  </si>
  <si>
    <t>Coefficient</t>
  </si>
  <si>
    <t>Constante</t>
  </si>
  <si>
    <t>Intervalles</t>
  </si>
  <si>
    <t>Indice base 100 en 1980</t>
  </si>
  <si>
    <t>Grands échassiers</t>
  </si>
  <si>
    <t>Espèces gibiers</t>
  </si>
  <si>
    <t>Espèces protégées</t>
  </si>
  <si>
    <t>Espèces gibiers (n=28 esp.)</t>
  </si>
  <si>
    <t>Grands échassiers (n=10 esp.)</t>
  </si>
  <si>
    <t>Indice base 100 en 1980 ou 1993</t>
  </si>
  <si>
    <t>d'augmentation entre 1980 et 2022</t>
  </si>
  <si>
    <t>Soit en 42 ans</t>
  </si>
  <si>
    <r>
      <rPr>
        <b/>
        <sz val="11"/>
        <color theme="1"/>
        <rFont val="Calibri"/>
        <family val="2"/>
        <scheme val="minor"/>
      </rPr>
      <t xml:space="preserve">Note : </t>
    </r>
    <r>
      <rPr>
        <sz val="11"/>
        <color theme="1"/>
        <rFont val="Calibri"/>
        <family val="2"/>
        <scheme val="minor"/>
      </rPr>
      <t>Le taux d'évolution entre 1980 et 2022 est basé sur les données réelles et non à partir de la droite de régression.</t>
    </r>
  </si>
  <si>
    <r>
      <rPr>
        <b/>
        <sz val="11"/>
        <color theme="1"/>
        <rFont val="Calibri"/>
        <family val="2"/>
        <scheme val="minor"/>
      </rPr>
      <t>Traitement :</t>
    </r>
    <r>
      <rPr>
        <sz val="11"/>
        <color theme="1"/>
        <rFont val="Calibri"/>
        <family val="2"/>
        <scheme val="minor"/>
      </rPr>
      <t xml:space="preserve"> LPO France, Juillet 2022.</t>
    </r>
  </si>
  <si>
    <t>Évolution 1980/93-2022</t>
  </si>
  <si>
    <r>
      <rPr>
        <b/>
        <sz val="11"/>
        <color theme="1"/>
        <rFont val="Calibri"/>
        <family val="2"/>
        <scheme val="minor"/>
      </rPr>
      <t>Note :</t>
    </r>
    <r>
      <rPr>
        <sz val="11"/>
        <color theme="1"/>
        <rFont val="Calibri"/>
        <family val="2"/>
        <scheme val="minor"/>
      </rPr>
      <t xml:space="preserve"> Le taux d'évolution est calculé sur la base des valeurs estimées à partir de la régression de 1980 ou 1993 à 2022.</t>
    </r>
  </si>
  <si>
    <t>Évolution des populations d'oiseaux d'eau hivernants (Anatidés, Limicoles, Plongeons et Grèbes, Grands échassiers) entre 1980 et 2022, en France métropolitaine</t>
  </si>
  <si>
    <r>
      <rPr>
        <b/>
        <sz val="11"/>
        <color theme="1"/>
        <rFont val="Calibri"/>
        <family val="2"/>
        <scheme val="minor"/>
      </rPr>
      <t xml:space="preserve">Source : </t>
    </r>
    <r>
      <rPr>
        <sz val="11"/>
        <color theme="1"/>
        <rFont val="Calibri"/>
        <family val="2"/>
        <scheme val="minor"/>
      </rPr>
      <t xml:space="preserve">LPO France
</t>
    </r>
    <r>
      <rPr>
        <b/>
        <sz val="11"/>
        <color theme="1"/>
        <rFont val="Calibri"/>
        <family val="2"/>
        <scheme val="minor"/>
      </rPr>
      <t xml:space="preserve">Traitements : </t>
    </r>
    <r>
      <rPr>
        <sz val="11"/>
        <color theme="1"/>
        <rFont val="Calibri"/>
        <family val="2"/>
        <scheme val="minor"/>
      </rPr>
      <t xml:space="preserve">LPO France, Juillet 2022
</t>
    </r>
  </si>
  <si>
    <t>Évolution des populations d'oiseaux d'eau hivernants (gibiers et protégés) entre 1980 et 2022, en France métropolitaine</t>
  </si>
  <si>
    <t>Évolution 1980-2022</t>
  </si>
  <si>
    <r>
      <rPr>
        <b/>
        <sz val="11"/>
        <color theme="1"/>
        <rFont val="Calibri"/>
        <family val="2"/>
        <scheme val="minor"/>
      </rPr>
      <t>Note :</t>
    </r>
    <r>
      <rPr>
        <sz val="11"/>
        <color theme="1"/>
        <rFont val="Calibri"/>
        <family val="2"/>
        <scheme val="minor"/>
      </rPr>
      <t xml:space="preserve"> Le taux d'évolution est calculé sur la base des valeurs estimées en 1980 et 2022 à partir de la droite de régression.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</si>
</sst>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2"/>
      <name val="Arial"/>
      <family val="2"/>
    </font>
    <font>
      <sz val="14"/>
      <name val="Arial"/>
      <family val="2"/>
    </font>
    <font>
      <i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theme="4" tint="0.799981688894314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9" fontId="3" fillId="0" borderId="0" applyFont="0" applyFill="0" applyBorder="0" applyAlignment="0" applyProtection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0" fontId="13" fillId="0" borderId="0"/>
    <xf numFmtId="0" fontId="3" fillId="0" borderId="0"/>
    <xf numFmtId="9" fontId="3" fillId="0" borderId="0" applyFont="0" applyFill="0" applyBorder="0" applyAlignment="0" applyProtection="0"/>
    <xf numFmtId="0" fontId="6" fillId="0" borderId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5" borderId="14" applyNumberFormat="0" applyAlignment="0" applyProtection="0"/>
    <xf numFmtId="0" fontId="20" fillId="0" borderId="15" applyNumberFormat="0" applyFill="0" applyAlignment="0" applyProtection="0"/>
    <xf numFmtId="0" fontId="6" fillId="26" borderId="16" applyNumberFormat="0" applyFont="0" applyAlignment="0" applyProtection="0"/>
    <xf numFmtId="0" fontId="21" fillId="12" borderId="14" applyNumberFormat="0" applyAlignment="0" applyProtection="0"/>
    <xf numFmtId="0" fontId="22" fillId="8" borderId="0" applyNumberFormat="0" applyBorder="0" applyAlignment="0" applyProtection="0"/>
    <xf numFmtId="0" fontId="23" fillId="27" borderId="0" applyNumberFormat="0" applyBorder="0" applyAlignment="0" applyProtection="0"/>
    <xf numFmtId="9" fontId="6" fillId="0" borderId="0" applyFont="0" applyFill="0" applyBorder="0" applyAlignment="0" applyProtection="0"/>
    <xf numFmtId="0" fontId="24" fillId="9" borderId="0" applyNumberFormat="0" applyBorder="0" applyAlignment="0" applyProtection="0"/>
    <xf numFmtId="0" fontId="25" fillId="25" borderId="1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1" applyNumberFormat="0" applyFill="0" applyAlignment="0" applyProtection="0"/>
    <xf numFmtId="0" fontId="32" fillId="28" borderId="22" applyNumberFormat="0" applyAlignment="0" applyProtection="0"/>
    <xf numFmtId="0" fontId="38" fillId="0" borderId="0"/>
  </cellStyleXfs>
  <cellXfs count="97">
    <xf numFmtId="0" fontId="0" fillId="0" borderId="0" xfId="0"/>
    <xf numFmtId="0" fontId="4" fillId="3" borderId="0" xfId="0" applyFont="1" applyFill="1" applyProtection="1"/>
    <xf numFmtId="0" fontId="6" fillId="3" borderId="0" xfId="0" applyFont="1" applyFill="1" applyProtection="1"/>
    <xf numFmtId="0" fontId="8" fillId="3" borderId="0" xfId="0" applyFont="1" applyFill="1" applyProtection="1"/>
    <xf numFmtId="0" fontId="9" fillId="3" borderId="0" xfId="0" applyFont="1" applyFill="1" applyProtection="1"/>
    <xf numFmtId="0" fontId="0" fillId="3" borderId="0" xfId="0" applyFill="1" applyProtection="1"/>
    <xf numFmtId="0" fontId="0" fillId="2" borderId="0" xfId="0" applyFill="1"/>
    <xf numFmtId="0" fontId="2" fillId="2" borderId="0" xfId="0" applyFont="1" applyFill="1"/>
    <xf numFmtId="0" fontId="5" fillId="3" borderId="0" xfId="0" applyFont="1" applyFill="1" applyAlignment="1" applyProtection="1"/>
    <xf numFmtId="1" fontId="0" fillId="2" borderId="4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2" borderId="0" xfId="0" applyFill="1" applyBorder="1"/>
    <xf numFmtId="0" fontId="1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5" borderId="1" xfId="0" applyFont="1" applyFill="1" applyBorder="1" applyProtection="1"/>
    <xf numFmtId="0" fontId="0" fillId="2" borderId="0" xfId="0" applyFill="1" applyAlignment="1">
      <alignment horizontal="center"/>
    </xf>
    <xf numFmtId="0" fontId="2" fillId="6" borderId="4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0" fontId="2" fillId="6" borderId="9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1" fontId="2" fillId="4" borderId="7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0" fillId="2" borderId="0" xfId="0" applyFill="1" applyAlignment="1"/>
    <xf numFmtId="0" fontId="33" fillId="3" borderId="0" xfId="0" applyFont="1" applyFill="1"/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9" fontId="37" fillId="5" borderId="2" xfId="1" applyFont="1" applyFill="1" applyBorder="1" applyProtection="1"/>
    <xf numFmtId="1" fontId="0" fillId="29" borderId="4" xfId="0" applyNumberFormat="1" applyFill="1" applyBorder="1" applyAlignment="1">
      <alignment horizontal="center"/>
    </xf>
    <xf numFmtId="1" fontId="0" fillId="29" borderId="12" xfId="0" applyNumberForma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0" fillId="2" borderId="0" xfId="0" applyNumberFormat="1" applyFont="1" applyFill="1"/>
    <xf numFmtId="1" fontId="16" fillId="0" borderId="16" xfId="51" applyNumberFormat="1" applyFont="1" applyFill="1" applyBorder="1" applyAlignment="1">
      <alignment horizontal="center" wrapText="1"/>
    </xf>
    <xf numFmtId="0" fontId="10" fillId="5" borderId="2" xfId="0" applyFont="1" applyFill="1" applyBorder="1" applyAlignment="1" applyProtection="1">
      <alignment horizontal="center"/>
      <protection locked="0"/>
    </xf>
    <xf numFmtId="0" fontId="10" fillId="5" borderId="3" xfId="0" applyFont="1" applyFill="1" applyBorder="1" applyAlignment="1" applyProtection="1">
      <alignment horizontal="center"/>
      <protection locked="0"/>
    </xf>
    <xf numFmtId="0" fontId="11" fillId="2" borderId="5" xfId="0" applyFont="1" applyFill="1" applyBorder="1" applyAlignment="1">
      <alignment horizontal="right"/>
    </xf>
    <xf numFmtId="0" fontId="7" fillId="3" borderId="0" xfId="0" applyFont="1" applyFill="1" applyAlignment="1" applyProtection="1">
      <alignment horizontal="left" vertical="center" wrapText="1"/>
    </xf>
    <xf numFmtId="9" fontId="0" fillId="2" borderId="4" xfId="0" applyNumberFormat="1" applyFill="1" applyBorder="1" applyAlignment="1">
      <alignment horizontal="center"/>
    </xf>
    <xf numFmtId="9" fontId="0" fillId="2" borderId="10" xfId="0" applyNumberFormat="1" applyFill="1" applyBorder="1" applyAlignment="1">
      <alignment horizontal="center"/>
    </xf>
    <xf numFmtId="9" fontId="0" fillId="2" borderId="12" xfId="0" applyNumberFormat="1" applyFill="1" applyBorder="1" applyAlignment="1">
      <alignment horizontal="center"/>
    </xf>
    <xf numFmtId="9" fontId="0" fillId="2" borderId="13" xfId="0" applyNumberForma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1" fontId="3" fillId="2" borderId="26" xfId="0" applyNumberFormat="1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9" fontId="0" fillId="2" borderId="26" xfId="0" applyNumberFormat="1" applyFill="1" applyBorder="1" applyAlignment="1">
      <alignment horizontal="center"/>
    </xf>
    <xf numFmtId="9" fontId="0" fillId="2" borderId="27" xfId="0" applyNumberForma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0" fontId="14" fillId="2" borderId="25" xfId="2" applyFont="1" applyFill="1" applyBorder="1" applyAlignment="1">
      <alignment horizontal="center"/>
    </xf>
    <xf numFmtId="0" fontId="14" fillId="2" borderId="36" xfId="2" applyFont="1" applyFill="1" applyBorder="1" applyAlignment="1">
      <alignment horizontal="center"/>
    </xf>
    <xf numFmtId="0" fontId="14" fillId="2" borderId="37" xfId="2" applyFont="1" applyFill="1" applyBorder="1" applyAlignment="1">
      <alignment horizontal="center"/>
    </xf>
    <xf numFmtId="0" fontId="0" fillId="2" borderId="0" xfId="0" applyFill="1" applyAlignment="1">
      <alignment horizontal="left" wrapText="1"/>
    </xf>
    <xf numFmtId="0" fontId="15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/>
    </xf>
    <xf numFmtId="0" fontId="34" fillId="4" borderId="29" xfId="2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4" fillId="4" borderId="28" xfId="2" applyFont="1" applyFill="1" applyBorder="1" applyAlignment="1">
      <alignment horizontal="center"/>
    </xf>
    <xf numFmtId="0" fontId="35" fillId="4" borderId="29" xfId="0" applyFont="1" applyFill="1" applyBorder="1" applyAlignment="1">
      <alignment horizontal="center"/>
    </xf>
    <xf numFmtId="1" fontId="0" fillId="2" borderId="26" xfId="0" applyNumberFormat="1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9" fontId="0" fillId="2" borderId="26" xfId="0" applyNumberFormat="1" applyFont="1" applyFill="1" applyBorder="1" applyAlignment="1">
      <alignment horizontal="center"/>
    </xf>
    <xf numFmtId="9" fontId="0" fillId="2" borderId="27" xfId="0" applyNumberFormat="1" applyFont="1" applyFill="1" applyBorder="1" applyAlignment="1">
      <alignment horizontal="center"/>
    </xf>
    <xf numFmtId="9" fontId="0" fillId="2" borderId="12" xfId="0" applyNumberFormat="1" applyFont="1" applyFill="1" applyBorder="1" applyAlignment="1">
      <alignment horizontal="center"/>
    </xf>
    <xf numFmtId="9" fontId="0" fillId="2" borderId="13" xfId="0" applyNumberFormat="1" applyFont="1" applyFill="1" applyBorder="1" applyAlignment="1">
      <alignment horizontal="center"/>
    </xf>
    <xf numFmtId="0" fontId="36" fillId="4" borderId="28" xfId="2" applyFont="1" applyFill="1" applyBorder="1" applyAlignment="1">
      <alignment horizontal="center"/>
    </xf>
    <xf numFmtId="0" fontId="36" fillId="4" borderId="29" xfId="2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165" fontId="0" fillId="2" borderId="11" xfId="0" applyNumberFormat="1" applyFont="1" applyFill="1" applyBorder="1" applyAlignment="1">
      <alignment horizontal="center"/>
    </xf>
    <xf numFmtId="165" fontId="0" fillId="2" borderId="12" xfId="0" applyNumberFormat="1" applyFont="1" applyFill="1" applyBorder="1" applyAlignment="1">
      <alignment horizontal="center"/>
    </xf>
    <xf numFmtId="4" fontId="0" fillId="2" borderId="12" xfId="0" applyNumberFormat="1" applyFont="1" applyFill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25" xfId="2" applyFont="1" applyFill="1" applyBorder="1" applyAlignment="1">
      <alignment horizontal="center"/>
    </xf>
    <xf numFmtId="0" fontId="0" fillId="2" borderId="36" xfId="2" applyFont="1" applyFill="1" applyBorder="1" applyAlignment="1">
      <alignment horizontal="center"/>
    </xf>
    <xf numFmtId="0" fontId="0" fillId="2" borderId="37" xfId="2" applyFont="1" applyFill="1" applyBorder="1" applyAlignment="1">
      <alignment horizontal="center"/>
    </xf>
    <xf numFmtId="165" fontId="0" fillId="2" borderId="26" xfId="0" applyNumberFormat="1" applyFont="1" applyFill="1" applyBorder="1" applyAlignment="1">
      <alignment horizontal="center"/>
    </xf>
    <xf numFmtId="4" fontId="0" fillId="2" borderId="26" xfId="0" applyNumberFormat="1" applyFont="1" applyFill="1" applyBorder="1" applyAlignment="1">
      <alignment horizontal="center"/>
    </xf>
  </cellXfs>
  <cellStyles count="52">
    <cellStyle name="20 % - Accent1 2" xfId="9"/>
    <cellStyle name="20 % - Accent2 2" xfId="10"/>
    <cellStyle name="20 % - Accent3 2" xfId="11"/>
    <cellStyle name="20 % - Accent4 2" xfId="12"/>
    <cellStyle name="20 % - Accent5 2" xfId="13"/>
    <cellStyle name="20 % - Accent6 2" xfId="14"/>
    <cellStyle name="40 % - Accent1 2" xfId="15"/>
    <cellStyle name="40 % - Accent2 2" xfId="16"/>
    <cellStyle name="40 % - Accent3 2" xfId="17"/>
    <cellStyle name="40 % - Accent4 2" xfId="18"/>
    <cellStyle name="40 % - Accent5 2" xfId="19"/>
    <cellStyle name="40 % - Accent6 2" xfId="20"/>
    <cellStyle name="60 % - Accent1 2" xfId="21"/>
    <cellStyle name="60 % - Accent2 2" xfId="22"/>
    <cellStyle name="60 % - Accent3 2" xfId="23"/>
    <cellStyle name="60 % - Accent4 2" xfId="24"/>
    <cellStyle name="60 % - Accent5 2" xfId="25"/>
    <cellStyle name="60 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Avertissement 2" xfId="33"/>
    <cellStyle name="Calcul 2" xfId="34"/>
    <cellStyle name="Cellule liée 2" xfId="35"/>
    <cellStyle name="Commentaire 2" xfId="36"/>
    <cellStyle name="Entrée 2" xfId="37"/>
    <cellStyle name="Insatisfaisant 2" xfId="38"/>
    <cellStyle name="Neutre 2" xfId="39"/>
    <cellStyle name="Normal" xfId="0" builtinId="0"/>
    <cellStyle name="Normal 2" xfId="2"/>
    <cellStyle name="Normal 2 2" xfId="5"/>
    <cellStyle name="Normal 2 3" xfId="8"/>
    <cellStyle name="Normal 3" xfId="3"/>
    <cellStyle name="Normal 4" xfId="6"/>
    <cellStyle name="Normal_Feuil3" xfId="51"/>
    <cellStyle name="Pourcentage" xfId="1" builtinId="5"/>
    <cellStyle name="Pourcentage 2" xfId="4"/>
    <cellStyle name="Pourcentage 3" xfId="7"/>
    <cellStyle name="Pourcentage 4" xfId="40"/>
    <cellStyle name="Satisfaisant 2" xfId="41"/>
    <cellStyle name="Sortie 2" xfId="42"/>
    <cellStyle name="Texte explicatif 2" xfId="43"/>
    <cellStyle name="Titre 2" xfId="44"/>
    <cellStyle name="Titre 1 2" xfId="45"/>
    <cellStyle name="Titre 2 2" xfId="46"/>
    <cellStyle name="Titre 3 2" xfId="47"/>
    <cellStyle name="Titre 4 2" xfId="48"/>
    <cellStyle name="Total 2" xfId="49"/>
    <cellStyle name="Vérification 2" xfId="50"/>
  </cellStyles>
  <dxfs count="0"/>
  <tableStyles count="0" defaultTableStyle="TableStyleMedium2" defaultPivotStyle="PivotStyleMedium9"/>
  <colors>
    <mruColors>
      <color rgb="FF8CAF47"/>
      <color rgb="FFC0504D"/>
      <color rgb="FF993366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400" b="1" i="0" u="none" strike="noStrike" baseline="0">
                <a:effectLst/>
              </a:rPr>
              <a:t>Évolution des populations d'oiseaux d'eau hivernants (toutes espèces confondues) </a:t>
            </a:r>
          </a:p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400" b="1" i="0" u="none" strike="noStrike" baseline="0">
                <a:effectLst/>
              </a:rPr>
              <a:t>entre 1978 et 2022, en France métropolitaine</a:t>
            </a:r>
            <a:endParaRPr lang="fr-FR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20799321623258635"/>
          <c:y val="1.046865154921298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3698903021737667E-2"/>
          <c:y val="9.5247854745575747E-2"/>
          <c:w val="0.88197030755770911"/>
          <c:h val="0.6690231781515474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INDICATEUR!$A$10</c:f>
              <c:strCache>
                <c:ptCount val="1"/>
                <c:pt idx="0">
                  <c:v>Indice d'abondance toutes espèces</c:v>
                </c:pt>
              </c:strCache>
            </c:strRef>
          </c:tx>
          <c:spPr>
            <a:ln w="25400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xVal>
            <c:numRef>
              <c:f>INDICATEUR!$B$9:$AR$9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xVal>
          <c:yVal>
            <c:numRef>
              <c:f>INDICATEUR!$B$10:$AR$10</c:f>
              <c:numCache>
                <c:formatCode>0</c:formatCode>
                <c:ptCount val="43"/>
                <c:pt idx="0">
                  <c:v>100</c:v>
                </c:pt>
                <c:pt idx="1">
                  <c:v>99</c:v>
                </c:pt>
                <c:pt idx="2">
                  <c:v>120</c:v>
                </c:pt>
                <c:pt idx="3">
                  <c:v>105</c:v>
                </c:pt>
                <c:pt idx="4">
                  <c:v>106</c:v>
                </c:pt>
                <c:pt idx="5">
                  <c:v>66</c:v>
                </c:pt>
                <c:pt idx="6">
                  <c:v>97</c:v>
                </c:pt>
                <c:pt idx="7">
                  <c:v>80</c:v>
                </c:pt>
                <c:pt idx="8">
                  <c:v>96</c:v>
                </c:pt>
                <c:pt idx="9">
                  <c:v>109</c:v>
                </c:pt>
                <c:pt idx="10">
                  <c:v>95</c:v>
                </c:pt>
                <c:pt idx="11">
                  <c:v>105</c:v>
                </c:pt>
                <c:pt idx="12">
                  <c:v>123</c:v>
                </c:pt>
                <c:pt idx="13">
                  <c:v>114</c:v>
                </c:pt>
                <c:pt idx="14">
                  <c:v>126</c:v>
                </c:pt>
                <c:pt idx="15">
                  <c:v>117</c:v>
                </c:pt>
                <c:pt idx="16">
                  <c:v>142</c:v>
                </c:pt>
                <c:pt idx="17">
                  <c:v>142</c:v>
                </c:pt>
                <c:pt idx="18">
                  <c:v>135</c:v>
                </c:pt>
                <c:pt idx="19">
                  <c:v>144</c:v>
                </c:pt>
                <c:pt idx="20">
                  <c:v>153</c:v>
                </c:pt>
                <c:pt idx="21">
                  <c:v>182</c:v>
                </c:pt>
                <c:pt idx="22">
                  <c:v>172</c:v>
                </c:pt>
                <c:pt idx="23">
                  <c:v>173</c:v>
                </c:pt>
                <c:pt idx="24">
                  <c:v>173</c:v>
                </c:pt>
                <c:pt idx="25">
                  <c:v>193</c:v>
                </c:pt>
                <c:pt idx="26">
                  <c:v>201</c:v>
                </c:pt>
                <c:pt idx="27">
                  <c:v>190</c:v>
                </c:pt>
                <c:pt idx="28">
                  <c:v>206</c:v>
                </c:pt>
                <c:pt idx="29">
                  <c:v>182</c:v>
                </c:pt>
                <c:pt idx="30">
                  <c:v>199</c:v>
                </c:pt>
                <c:pt idx="31">
                  <c:v>215</c:v>
                </c:pt>
                <c:pt idx="32">
                  <c:v>226</c:v>
                </c:pt>
                <c:pt idx="33">
                  <c:v>223</c:v>
                </c:pt>
                <c:pt idx="34">
                  <c:v>213</c:v>
                </c:pt>
                <c:pt idx="35">
                  <c:v>218</c:v>
                </c:pt>
                <c:pt idx="36">
                  <c:v>213</c:v>
                </c:pt>
                <c:pt idx="37">
                  <c:v>221</c:v>
                </c:pt>
                <c:pt idx="38">
                  <c:v>207</c:v>
                </c:pt>
                <c:pt idx="39">
                  <c:v>217</c:v>
                </c:pt>
                <c:pt idx="40">
                  <c:v>231</c:v>
                </c:pt>
                <c:pt idx="41">
                  <c:v>226</c:v>
                </c:pt>
                <c:pt idx="42">
                  <c:v>231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A54-48B5-9434-522D59DDA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590776"/>
        <c:axId val="219589600"/>
      </c:scatterChart>
      <c:valAx>
        <c:axId val="219590776"/>
        <c:scaling>
          <c:orientation val="minMax"/>
          <c:max val="2024"/>
          <c:min val="197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258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9589600"/>
        <c:crosses val="autoZero"/>
        <c:crossBetween val="midCat"/>
        <c:majorUnit val="2"/>
      </c:valAx>
      <c:valAx>
        <c:axId val="219589600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r">
                  <a:defRPr sz="1050" b="0">
                    <a:solidFill>
                      <a:schemeClr val="tx1"/>
                    </a:solidFill>
                  </a:defRPr>
                </a:pPr>
                <a:r>
                  <a:rPr lang="fr-FR" sz="1050" b="0">
                    <a:solidFill>
                      <a:schemeClr val="tx1"/>
                    </a:solidFill>
                  </a:rPr>
                  <a:t>Indice d'abondance à la mi-janvier</a:t>
                </a:r>
              </a:p>
              <a:p>
                <a:pPr algn="r">
                  <a:defRPr sz="1050" b="0">
                    <a:solidFill>
                      <a:schemeClr val="tx1"/>
                    </a:solidFill>
                  </a:defRPr>
                </a:pPr>
                <a:r>
                  <a:rPr lang="fr-FR" sz="1050" b="0" i="1">
                    <a:solidFill>
                      <a:schemeClr val="tx1"/>
                    </a:solidFill>
                  </a:rPr>
                  <a:t>(base zéro en 1980)</a:t>
                </a:r>
              </a:p>
            </c:rich>
          </c:tx>
          <c:layout>
            <c:manualLayout>
              <c:xMode val="edge"/>
              <c:yMode val="edge"/>
              <c:x val="1.0922942324517126E-2"/>
              <c:y val="8.9707169371641721E-2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9590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0984114677972948"/>
          <c:y val="0.11166102932238171"/>
          <c:w val="0.23534725538187162"/>
          <c:h val="3.7869975677124128E-2"/>
        </c:manualLayout>
      </c:layout>
      <c:overlay val="1"/>
      <c:spPr>
        <a:solidFill>
          <a:schemeClr val="bg1">
            <a:alpha val="43000"/>
          </a:schemeClr>
        </a:solidFill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400" b="1" i="0" baseline="0">
                <a:effectLst/>
              </a:rPr>
              <a:t>Évolution des populations d'oiseaux d'eau hivernants (Anatidés, Limicoles, Plongeons et Grèbes, Grands échassiers) entre 1980 et 2022, en France métropolitaine</a:t>
            </a:r>
            <a:endParaRPr lang="fr-FR" sz="1400">
              <a:effectLst/>
            </a:endParaRPr>
          </a:p>
        </c:rich>
      </c:tx>
      <c:layout>
        <c:manualLayout>
          <c:xMode val="edge"/>
          <c:yMode val="edge"/>
          <c:x val="0.13004449828386833"/>
          <c:y val="1.874478410494995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9144060838549024E-2"/>
          <c:y val="0.10835185416365629"/>
          <c:w val="0.90025417592031765"/>
          <c:h val="0.6544570079184947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'Données visuel 2'!$A$8</c:f>
              <c:strCache>
                <c:ptCount val="1"/>
                <c:pt idx="0">
                  <c:v>Grands échassiers (n=10 esp.)</c:v>
                </c:pt>
              </c:strCache>
            </c:strRef>
          </c:tx>
          <c:trendline>
            <c:spPr>
              <a:ln>
                <a:solidFill>
                  <a:schemeClr val="bg1">
                    <a:lumMod val="65000"/>
                  </a:schemeClr>
                </a:solidFill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'Données visuel 2'!$O$4:$AR$4</c:f>
              <c:numCache>
                <c:formatCode>0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xVal>
          <c:yVal>
            <c:numRef>
              <c:f>'Données visuel 2'!$O$8:$AR$8</c:f>
              <c:numCache>
                <c:formatCode>0</c:formatCode>
                <c:ptCount val="30"/>
                <c:pt idx="0">
                  <c:v>100</c:v>
                </c:pt>
                <c:pt idx="1">
                  <c:v>162</c:v>
                </c:pt>
                <c:pt idx="2">
                  <c:v>54</c:v>
                </c:pt>
                <c:pt idx="3">
                  <c:v>176</c:v>
                </c:pt>
                <c:pt idx="4">
                  <c:v>215</c:v>
                </c:pt>
                <c:pt idx="5">
                  <c:v>239</c:v>
                </c:pt>
                <c:pt idx="6">
                  <c:v>231</c:v>
                </c:pt>
                <c:pt idx="7">
                  <c:v>315</c:v>
                </c:pt>
                <c:pt idx="8">
                  <c:v>407</c:v>
                </c:pt>
                <c:pt idx="9">
                  <c:v>320</c:v>
                </c:pt>
                <c:pt idx="10">
                  <c:v>291</c:v>
                </c:pt>
                <c:pt idx="11">
                  <c:v>299</c:v>
                </c:pt>
                <c:pt idx="12">
                  <c:v>436</c:v>
                </c:pt>
                <c:pt idx="13">
                  <c:v>414</c:v>
                </c:pt>
                <c:pt idx="14">
                  <c:v>441</c:v>
                </c:pt>
                <c:pt idx="15">
                  <c:v>480</c:v>
                </c:pt>
                <c:pt idx="16">
                  <c:v>408</c:v>
                </c:pt>
                <c:pt idx="17">
                  <c:v>475</c:v>
                </c:pt>
                <c:pt idx="18">
                  <c:v>511</c:v>
                </c:pt>
                <c:pt idx="19">
                  <c:v>627</c:v>
                </c:pt>
                <c:pt idx="20">
                  <c:v>619</c:v>
                </c:pt>
                <c:pt idx="21">
                  <c:v>615</c:v>
                </c:pt>
                <c:pt idx="22">
                  <c:v>761</c:v>
                </c:pt>
                <c:pt idx="23">
                  <c:v>741</c:v>
                </c:pt>
                <c:pt idx="24">
                  <c:v>821</c:v>
                </c:pt>
                <c:pt idx="25">
                  <c:v>778</c:v>
                </c:pt>
                <c:pt idx="26">
                  <c:v>939</c:v>
                </c:pt>
                <c:pt idx="27">
                  <c:v>958</c:v>
                </c:pt>
                <c:pt idx="28">
                  <c:v>845</c:v>
                </c:pt>
                <c:pt idx="29">
                  <c:v>1009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D81-4ABA-A78F-40FA06F60891}"/>
            </c:ext>
          </c:extLst>
        </c:ser>
        <c:ser>
          <c:idx val="0"/>
          <c:order val="1"/>
          <c:tx>
            <c:strRef>
              <c:f>'Données visuel 2'!$A$6</c:f>
              <c:strCache>
                <c:ptCount val="1"/>
                <c:pt idx="0">
                  <c:v>Limicoles (n=21 esp.)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diamond"/>
            <c:size val="7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</c:marker>
          <c:trendline>
            <c:spPr>
              <a:ln>
                <a:solidFill>
                  <a:schemeClr val="bg1">
                    <a:lumMod val="65000"/>
                  </a:schemeClr>
                </a:solidFill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'Données visuel 2'!$B$4:$AR$4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xVal>
          <c:yVal>
            <c:numRef>
              <c:f>'Données visuel 2'!$B$6:$AR$6</c:f>
              <c:numCache>
                <c:formatCode>0</c:formatCode>
                <c:ptCount val="43"/>
                <c:pt idx="0">
                  <c:v>100</c:v>
                </c:pt>
                <c:pt idx="1">
                  <c:v>101</c:v>
                </c:pt>
                <c:pt idx="2">
                  <c:v>108</c:v>
                </c:pt>
                <c:pt idx="3">
                  <c:v>120</c:v>
                </c:pt>
                <c:pt idx="4">
                  <c:v>140</c:v>
                </c:pt>
                <c:pt idx="5">
                  <c:v>111</c:v>
                </c:pt>
                <c:pt idx="6">
                  <c:v>140</c:v>
                </c:pt>
                <c:pt idx="7">
                  <c:v>126</c:v>
                </c:pt>
                <c:pt idx="8">
                  <c:v>141</c:v>
                </c:pt>
                <c:pt idx="9">
                  <c:v>153</c:v>
                </c:pt>
                <c:pt idx="10">
                  <c:v>134</c:v>
                </c:pt>
                <c:pt idx="11">
                  <c:v>145</c:v>
                </c:pt>
                <c:pt idx="12">
                  <c:v>183</c:v>
                </c:pt>
                <c:pt idx="13">
                  <c:v>168</c:v>
                </c:pt>
                <c:pt idx="14">
                  <c:v>177</c:v>
                </c:pt>
                <c:pt idx="15">
                  <c:v>179</c:v>
                </c:pt>
                <c:pt idx="16">
                  <c:v>204</c:v>
                </c:pt>
                <c:pt idx="17">
                  <c:v>196</c:v>
                </c:pt>
                <c:pt idx="18">
                  <c:v>200</c:v>
                </c:pt>
                <c:pt idx="19">
                  <c:v>202</c:v>
                </c:pt>
                <c:pt idx="20">
                  <c:v>223</c:v>
                </c:pt>
                <c:pt idx="21">
                  <c:v>235</c:v>
                </c:pt>
                <c:pt idx="22">
                  <c:v>264</c:v>
                </c:pt>
                <c:pt idx="23">
                  <c:v>238</c:v>
                </c:pt>
                <c:pt idx="24">
                  <c:v>250</c:v>
                </c:pt>
                <c:pt idx="25">
                  <c:v>278</c:v>
                </c:pt>
                <c:pt idx="26">
                  <c:v>292</c:v>
                </c:pt>
                <c:pt idx="27">
                  <c:v>257</c:v>
                </c:pt>
                <c:pt idx="28">
                  <c:v>294</c:v>
                </c:pt>
                <c:pt idx="29">
                  <c:v>258</c:v>
                </c:pt>
                <c:pt idx="30">
                  <c:v>298</c:v>
                </c:pt>
                <c:pt idx="31">
                  <c:v>339</c:v>
                </c:pt>
                <c:pt idx="32">
                  <c:v>315</c:v>
                </c:pt>
                <c:pt idx="33">
                  <c:v>337</c:v>
                </c:pt>
                <c:pt idx="34">
                  <c:v>332</c:v>
                </c:pt>
                <c:pt idx="35">
                  <c:v>298</c:v>
                </c:pt>
                <c:pt idx="36">
                  <c:v>287</c:v>
                </c:pt>
                <c:pt idx="37">
                  <c:v>319</c:v>
                </c:pt>
                <c:pt idx="38">
                  <c:v>293</c:v>
                </c:pt>
                <c:pt idx="39">
                  <c:v>284</c:v>
                </c:pt>
                <c:pt idx="40">
                  <c:v>341</c:v>
                </c:pt>
                <c:pt idx="41">
                  <c:v>314</c:v>
                </c:pt>
                <c:pt idx="42">
                  <c:v>312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D81-4ABA-A78F-40FA06F60891}"/>
            </c:ext>
          </c:extLst>
        </c:ser>
        <c:ser>
          <c:idx val="3"/>
          <c:order val="2"/>
          <c:tx>
            <c:strRef>
              <c:f>'Données visuel 2'!$A$7</c:f>
              <c:strCache>
                <c:ptCount val="1"/>
                <c:pt idx="0">
                  <c:v>Plongeons et grèbes (n=7 esp.)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x"/>
            <c:size val="7"/>
            <c:spPr>
              <a:noFill/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trendline>
            <c:spPr>
              <a:ln>
                <a:solidFill>
                  <a:schemeClr val="bg1">
                    <a:lumMod val="65000"/>
                  </a:schemeClr>
                </a:solidFill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'Données visuel 2'!$O$4:$AR$4</c:f>
              <c:numCache>
                <c:formatCode>0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xVal>
          <c:yVal>
            <c:numRef>
              <c:f>'Données visuel 2'!$O$7:$AR$7</c:f>
              <c:numCache>
                <c:formatCode>0</c:formatCode>
                <c:ptCount val="30"/>
                <c:pt idx="0">
                  <c:v>100</c:v>
                </c:pt>
                <c:pt idx="1">
                  <c:v>105</c:v>
                </c:pt>
                <c:pt idx="2">
                  <c:v>133</c:v>
                </c:pt>
                <c:pt idx="3">
                  <c:v>132</c:v>
                </c:pt>
                <c:pt idx="4">
                  <c:v>141</c:v>
                </c:pt>
                <c:pt idx="5">
                  <c:v>123</c:v>
                </c:pt>
                <c:pt idx="6">
                  <c:v>155</c:v>
                </c:pt>
                <c:pt idx="7">
                  <c:v>147</c:v>
                </c:pt>
                <c:pt idx="8">
                  <c:v>168</c:v>
                </c:pt>
                <c:pt idx="9">
                  <c:v>119</c:v>
                </c:pt>
                <c:pt idx="10">
                  <c:v>150</c:v>
                </c:pt>
                <c:pt idx="11">
                  <c:v>128</c:v>
                </c:pt>
                <c:pt idx="12">
                  <c:v>165</c:v>
                </c:pt>
                <c:pt idx="13">
                  <c:v>157</c:v>
                </c:pt>
                <c:pt idx="14">
                  <c:v>151</c:v>
                </c:pt>
                <c:pt idx="15">
                  <c:v>188</c:v>
                </c:pt>
                <c:pt idx="16">
                  <c:v>191</c:v>
                </c:pt>
                <c:pt idx="17">
                  <c:v>173</c:v>
                </c:pt>
                <c:pt idx="18">
                  <c:v>160</c:v>
                </c:pt>
                <c:pt idx="19">
                  <c:v>211</c:v>
                </c:pt>
                <c:pt idx="20">
                  <c:v>195</c:v>
                </c:pt>
                <c:pt idx="21">
                  <c:v>182</c:v>
                </c:pt>
                <c:pt idx="22">
                  <c:v>168</c:v>
                </c:pt>
                <c:pt idx="23">
                  <c:v>164</c:v>
                </c:pt>
                <c:pt idx="24">
                  <c:v>171</c:v>
                </c:pt>
                <c:pt idx="25">
                  <c:v>193</c:v>
                </c:pt>
                <c:pt idx="26">
                  <c:v>173</c:v>
                </c:pt>
                <c:pt idx="27">
                  <c:v>164</c:v>
                </c:pt>
                <c:pt idx="28">
                  <c:v>155</c:v>
                </c:pt>
                <c:pt idx="29">
                  <c:v>180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D81-4ABA-A78F-40FA06F60891}"/>
            </c:ext>
          </c:extLst>
        </c:ser>
        <c:ser>
          <c:idx val="1"/>
          <c:order val="3"/>
          <c:tx>
            <c:strRef>
              <c:f>'Données visuel 2'!$A$5</c:f>
              <c:strCache>
                <c:ptCount val="1"/>
                <c:pt idx="0">
                  <c:v>Anatidés (n=28 esp.)</c:v>
                </c:pt>
              </c:strCache>
            </c:strRef>
          </c:tx>
          <c:spPr>
            <a:ln w="25400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50000"/>
                </a:schemeClr>
              </a:solidFill>
              <a:ln w="15875">
                <a:noFill/>
              </a:ln>
              <a:effectLst/>
            </c:spPr>
          </c:marker>
          <c:trendline>
            <c:spPr>
              <a:ln>
                <a:solidFill>
                  <a:schemeClr val="bg1">
                    <a:lumMod val="65000"/>
                  </a:schemeClr>
                </a:solidFill>
                <a:prstDash val="dash"/>
              </a:ln>
            </c:spPr>
            <c:trendlineType val="linear"/>
            <c:dispRSqr val="0"/>
            <c:dispEq val="0"/>
          </c:trendline>
          <c:trendline>
            <c:spPr>
              <a:ln>
                <a:solidFill>
                  <a:schemeClr val="bg1">
                    <a:lumMod val="65000"/>
                  </a:schemeClr>
                </a:solidFill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'Données visuel 2'!$B$4:$AR$4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xVal>
          <c:yVal>
            <c:numRef>
              <c:f>'Données visuel 2'!$B$5:$AR$5</c:f>
              <c:numCache>
                <c:formatCode>0</c:formatCode>
                <c:ptCount val="43"/>
                <c:pt idx="0">
                  <c:v>100</c:v>
                </c:pt>
                <c:pt idx="1">
                  <c:v>98</c:v>
                </c:pt>
                <c:pt idx="2">
                  <c:v>126</c:v>
                </c:pt>
                <c:pt idx="3">
                  <c:v>98</c:v>
                </c:pt>
                <c:pt idx="4">
                  <c:v>92</c:v>
                </c:pt>
                <c:pt idx="5">
                  <c:v>51</c:v>
                </c:pt>
                <c:pt idx="6">
                  <c:v>80</c:v>
                </c:pt>
                <c:pt idx="7">
                  <c:v>63</c:v>
                </c:pt>
                <c:pt idx="8">
                  <c:v>79</c:v>
                </c:pt>
                <c:pt idx="9">
                  <c:v>91</c:v>
                </c:pt>
                <c:pt idx="10">
                  <c:v>80</c:v>
                </c:pt>
                <c:pt idx="11">
                  <c:v>89</c:v>
                </c:pt>
                <c:pt idx="12">
                  <c:v>101</c:v>
                </c:pt>
                <c:pt idx="13">
                  <c:v>98</c:v>
                </c:pt>
                <c:pt idx="14">
                  <c:v>100</c:v>
                </c:pt>
                <c:pt idx="15">
                  <c:v>114</c:v>
                </c:pt>
                <c:pt idx="16">
                  <c:v>112</c:v>
                </c:pt>
                <c:pt idx="17">
                  <c:v>107</c:v>
                </c:pt>
                <c:pt idx="18">
                  <c:v>96</c:v>
                </c:pt>
                <c:pt idx="19">
                  <c:v>106</c:v>
                </c:pt>
                <c:pt idx="20">
                  <c:v>105</c:v>
                </c:pt>
                <c:pt idx="21">
                  <c:v>130</c:v>
                </c:pt>
                <c:pt idx="22">
                  <c:v>120</c:v>
                </c:pt>
                <c:pt idx="23">
                  <c:v>129</c:v>
                </c:pt>
                <c:pt idx="24">
                  <c:v>127</c:v>
                </c:pt>
                <c:pt idx="25">
                  <c:v>131</c:v>
                </c:pt>
                <c:pt idx="26">
                  <c:v>139</c:v>
                </c:pt>
                <c:pt idx="27">
                  <c:v>131</c:v>
                </c:pt>
                <c:pt idx="28">
                  <c:v>138</c:v>
                </c:pt>
                <c:pt idx="29">
                  <c:v>123</c:v>
                </c:pt>
                <c:pt idx="30">
                  <c:v>129</c:v>
                </c:pt>
                <c:pt idx="31">
                  <c:v>137</c:v>
                </c:pt>
                <c:pt idx="32">
                  <c:v>146</c:v>
                </c:pt>
                <c:pt idx="33">
                  <c:v>138</c:v>
                </c:pt>
                <c:pt idx="34">
                  <c:v>129</c:v>
                </c:pt>
                <c:pt idx="35">
                  <c:v>135</c:v>
                </c:pt>
                <c:pt idx="36">
                  <c:v>133</c:v>
                </c:pt>
                <c:pt idx="37">
                  <c:v>131</c:v>
                </c:pt>
                <c:pt idx="38">
                  <c:v>123</c:v>
                </c:pt>
                <c:pt idx="39">
                  <c:v>130</c:v>
                </c:pt>
                <c:pt idx="40">
                  <c:v>132</c:v>
                </c:pt>
                <c:pt idx="41">
                  <c:v>138</c:v>
                </c:pt>
                <c:pt idx="42">
                  <c:v>135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D81-4ABA-A78F-40FA06F60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591168"/>
        <c:axId val="219591560"/>
      </c:scatterChart>
      <c:valAx>
        <c:axId val="219591168"/>
        <c:scaling>
          <c:orientation val="minMax"/>
          <c:max val="2024"/>
          <c:min val="1978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27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9591560"/>
        <c:crosses val="autoZero"/>
        <c:crossBetween val="midCat"/>
        <c:majorUnit val="2"/>
      </c:valAx>
      <c:valAx>
        <c:axId val="219591560"/>
        <c:scaling>
          <c:orientation val="minMax"/>
          <c:max val="1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r">
                  <a:defRPr sz="1050" b="0">
                    <a:solidFill>
                      <a:schemeClr val="tx1"/>
                    </a:solidFill>
                  </a:defRPr>
                </a:pPr>
                <a:r>
                  <a:rPr lang="fr-FR" sz="1050" b="0">
                    <a:solidFill>
                      <a:schemeClr val="tx1"/>
                    </a:solidFill>
                  </a:rPr>
                  <a:t>Indice d'abondance à la mi-janvier</a:t>
                </a:r>
              </a:p>
              <a:p>
                <a:pPr algn="r">
                  <a:defRPr sz="1050" b="0">
                    <a:solidFill>
                      <a:schemeClr val="tx1"/>
                    </a:solidFill>
                  </a:defRPr>
                </a:pPr>
                <a:r>
                  <a:rPr lang="fr-FR" sz="1050" b="0">
                    <a:solidFill>
                      <a:schemeClr val="tx1"/>
                    </a:solidFill>
                  </a:rPr>
                  <a:t>(base zéro en 1980)</a:t>
                </a:r>
              </a:p>
            </c:rich>
          </c:tx>
          <c:layout>
            <c:manualLayout>
              <c:xMode val="edge"/>
              <c:yMode val="edge"/>
              <c:x val="1.3675213675213675E-3"/>
              <c:y val="8.9301201945367073E-2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9591168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8.948962918096777E-2"/>
          <c:y val="0.1156881676841877"/>
          <c:w val="0.22674968705834847"/>
          <c:h val="0.19349000596008675"/>
        </c:manualLayout>
      </c:layout>
      <c:overlay val="1"/>
      <c:spPr>
        <a:solidFill>
          <a:schemeClr val="bg1">
            <a:alpha val="43000"/>
          </a:schemeClr>
        </a:solidFill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400" b="1" i="0" baseline="0">
                <a:effectLst/>
                <a:latin typeface="+mn-lt"/>
              </a:rPr>
              <a:t>Évolution des populations d'oiseaux d'eau hivernants (gibiers et protégés) </a:t>
            </a:r>
          </a:p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400" b="1" i="0" baseline="0">
                <a:effectLst/>
                <a:latin typeface="+mn-lt"/>
              </a:rPr>
              <a:t>entre 1980 et 2022, en France métropolitaine</a:t>
            </a:r>
            <a:endParaRPr lang="fr-FR" sz="1400">
              <a:effectLst/>
              <a:latin typeface="+mn-lt"/>
            </a:endParaRPr>
          </a:p>
        </c:rich>
      </c:tx>
      <c:layout>
        <c:manualLayout>
          <c:xMode val="edge"/>
          <c:yMode val="edge"/>
          <c:x val="0.20799321623258635"/>
          <c:y val="1.042228803765700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4703089036947302E-2"/>
          <c:y val="8.7545613995423932E-2"/>
          <c:w val="0.90025417592031765"/>
          <c:h val="0.6440538878343784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'Données visuel 3'!$A$5</c:f>
              <c:strCache>
                <c:ptCount val="1"/>
                <c:pt idx="0">
                  <c:v>Espèces gibiers (n=28 esp.)</c:v>
                </c:pt>
              </c:strCache>
            </c:strRef>
          </c:tx>
          <c:spPr>
            <a:ln w="25400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25000"/>
                </a:schemeClr>
              </a:solidFill>
              <a:ln w="15875">
                <a:noFill/>
              </a:ln>
              <a:effectLst/>
            </c:spPr>
          </c:marker>
          <c:trendline>
            <c:spPr>
              <a:ln>
                <a:solidFill>
                  <a:schemeClr val="bg1">
                    <a:lumMod val="50000"/>
                  </a:schemeClr>
                </a:solidFill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'Données visuel 3'!$B$4:$AR$4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xVal>
          <c:yVal>
            <c:numRef>
              <c:f>'Données visuel 3'!$B$5:$AR$5</c:f>
              <c:numCache>
                <c:formatCode>0</c:formatCode>
                <c:ptCount val="43"/>
                <c:pt idx="0">
                  <c:v>100</c:v>
                </c:pt>
                <c:pt idx="1">
                  <c:v>101</c:v>
                </c:pt>
                <c:pt idx="2">
                  <c:v>138</c:v>
                </c:pt>
                <c:pt idx="3">
                  <c:v>105</c:v>
                </c:pt>
                <c:pt idx="4">
                  <c:v>89</c:v>
                </c:pt>
                <c:pt idx="5">
                  <c:v>47</c:v>
                </c:pt>
                <c:pt idx="6">
                  <c:v>77</c:v>
                </c:pt>
                <c:pt idx="7">
                  <c:v>57</c:v>
                </c:pt>
                <c:pt idx="8">
                  <c:v>75</c:v>
                </c:pt>
                <c:pt idx="9">
                  <c:v>86</c:v>
                </c:pt>
                <c:pt idx="10">
                  <c:v>72</c:v>
                </c:pt>
                <c:pt idx="11">
                  <c:v>80</c:v>
                </c:pt>
                <c:pt idx="12">
                  <c:v>87</c:v>
                </c:pt>
                <c:pt idx="13">
                  <c:v>84</c:v>
                </c:pt>
                <c:pt idx="14">
                  <c:v>89</c:v>
                </c:pt>
                <c:pt idx="15">
                  <c:v>102</c:v>
                </c:pt>
                <c:pt idx="16">
                  <c:v>106</c:v>
                </c:pt>
                <c:pt idx="17">
                  <c:v>96</c:v>
                </c:pt>
                <c:pt idx="18">
                  <c:v>87</c:v>
                </c:pt>
                <c:pt idx="19">
                  <c:v>97</c:v>
                </c:pt>
                <c:pt idx="20">
                  <c:v>97</c:v>
                </c:pt>
                <c:pt idx="21">
                  <c:v>128</c:v>
                </c:pt>
                <c:pt idx="22">
                  <c:v>108</c:v>
                </c:pt>
                <c:pt idx="23">
                  <c:v>120</c:v>
                </c:pt>
                <c:pt idx="24">
                  <c:v>117</c:v>
                </c:pt>
                <c:pt idx="25">
                  <c:v>119</c:v>
                </c:pt>
                <c:pt idx="26">
                  <c:v>120</c:v>
                </c:pt>
                <c:pt idx="27">
                  <c:v>122</c:v>
                </c:pt>
                <c:pt idx="28">
                  <c:v>124</c:v>
                </c:pt>
                <c:pt idx="29">
                  <c:v>103</c:v>
                </c:pt>
                <c:pt idx="30">
                  <c:v>116</c:v>
                </c:pt>
                <c:pt idx="31">
                  <c:v>125</c:v>
                </c:pt>
                <c:pt idx="32">
                  <c:v>132</c:v>
                </c:pt>
                <c:pt idx="33">
                  <c:v>131</c:v>
                </c:pt>
                <c:pt idx="34">
                  <c:v>124</c:v>
                </c:pt>
                <c:pt idx="35">
                  <c:v>119</c:v>
                </c:pt>
                <c:pt idx="36">
                  <c:v>123</c:v>
                </c:pt>
                <c:pt idx="37">
                  <c:v>115</c:v>
                </c:pt>
                <c:pt idx="38">
                  <c:v>110</c:v>
                </c:pt>
                <c:pt idx="39">
                  <c:v>111</c:v>
                </c:pt>
                <c:pt idx="40">
                  <c:v>122</c:v>
                </c:pt>
                <c:pt idx="41">
                  <c:v>128</c:v>
                </c:pt>
                <c:pt idx="42">
                  <c:v>126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7B9-4621-8CE1-518FD4D34CF7}"/>
            </c:ext>
          </c:extLst>
        </c:ser>
        <c:ser>
          <c:idx val="0"/>
          <c:order val="1"/>
          <c:tx>
            <c:strRef>
              <c:f>'Données visuel 3'!$A$6</c:f>
              <c:strCache>
                <c:ptCount val="1"/>
                <c:pt idx="0">
                  <c:v>Espèces protégées (n=37 esp.)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marker>
          <c:trendline>
            <c:spPr>
              <a:ln>
                <a:solidFill>
                  <a:schemeClr val="bg1">
                    <a:lumMod val="50000"/>
                  </a:schemeClr>
                </a:solidFill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'Données visuel 3'!$B$4:$AR$4</c:f>
              <c:numCache>
                <c:formatCode>0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xVal>
          <c:yVal>
            <c:numRef>
              <c:f>'Données visuel 3'!$B$6:$AR$6</c:f>
              <c:numCache>
                <c:formatCode>0</c:formatCode>
                <c:ptCount val="43"/>
                <c:pt idx="0">
                  <c:v>100</c:v>
                </c:pt>
                <c:pt idx="1">
                  <c:v>96</c:v>
                </c:pt>
                <c:pt idx="2">
                  <c:v>97</c:v>
                </c:pt>
                <c:pt idx="3">
                  <c:v>106</c:v>
                </c:pt>
                <c:pt idx="4">
                  <c:v>136</c:v>
                </c:pt>
                <c:pt idx="5">
                  <c:v>106</c:v>
                </c:pt>
                <c:pt idx="6">
                  <c:v>136</c:v>
                </c:pt>
                <c:pt idx="7">
                  <c:v>126</c:v>
                </c:pt>
                <c:pt idx="8">
                  <c:v>138</c:v>
                </c:pt>
                <c:pt idx="9">
                  <c:v>153</c:v>
                </c:pt>
                <c:pt idx="10">
                  <c:v>142</c:v>
                </c:pt>
                <c:pt idx="11">
                  <c:v>154</c:v>
                </c:pt>
                <c:pt idx="12">
                  <c:v>201</c:v>
                </c:pt>
                <c:pt idx="13">
                  <c:v>153</c:v>
                </c:pt>
                <c:pt idx="14">
                  <c:v>173</c:v>
                </c:pt>
                <c:pt idx="15">
                  <c:v>133</c:v>
                </c:pt>
                <c:pt idx="16">
                  <c:v>186</c:v>
                </c:pt>
                <c:pt idx="17">
                  <c:v>203</c:v>
                </c:pt>
                <c:pt idx="18">
                  <c:v>205</c:v>
                </c:pt>
                <c:pt idx="19">
                  <c:v>206</c:v>
                </c:pt>
                <c:pt idx="20">
                  <c:v>234</c:v>
                </c:pt>
                <c:pt idx="21">
                  <c:v>253</c:v>
                </c:pt>
                <c:pt idx="22">
                  <c:v>265</c:v>
                </c:pt>
                <c:pt idx="23">
                  <c:v>244</c:v>
                </c:pt>
                <c:pt idx="24">
                  <c:v>249</c:v>
                </c:pt>
                <c:pt idx="25">
                  <c:v>304</c:v>
                </c:pt>
                <c:pt idx="26">
                  <c:v>323</c:v>
                </c:pt>
                <c:pt idx="27">
                  <c:v>286</c:v>
                </c:pt>
                <c:pt idx="28">
                  <c:v>332</c:v>
                </c:pt>
                <c:pt idx="29">
                  <c:v>310</c:v>
                </c:pt>
                <c:pt idx="30">
                  <c:v>329</c:v>
                </c:pt>
                <c:pt idx="31">
                  <c:v>356</c:v>
                </c:pt>
                <c:pt idx="32">
                  <c:v>374</c:v>
                </c:pt>
                <c:pt idx="33">
                  <c:v>366</c:v>
                </c:pt>
                <c:pt idx="34">
                  <c:v>351</c:v>
                </c:pt>
                <c:pt idx="35">
                  <c:v>383</c:v>
                </c:pt>
                <c:pt idx="36">
                  <c:v>354</c:v>
                </c:pt>
                <c:pt idx="37">
                  <c:v>403</c:v>
                </c:pt>
                <c:pt idx="38">
                  <c:v>372</c:v>
                </c:pt>
                <c:pt idx="39">
                  <c:v>405</c:v>
                </c:pt>
                <c:pt idx="40">
                  <c:v>415</c:v>
                </c:pt>
                <c:pt idx="41">
                  <c:v>384</c:v>
                </c:pt>
                <c:pt idx="42">
                  <c:v>405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7B9-4621-8CE1-518FD4D34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592344"/>
        <c:axId val="453209080"/>
      </c:scatterChart>
      <c:valAx>
        <c:axId val="219592344"/>
        <c:scaling>
          <c:orientation val="minMax"/>
          <c:max val="2024"/>
          <c:min val="1978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228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3209080"/>
        <c:crosses val="autoZero"/>
        <c:crossBetween val="midCat"/>
        <c:majorUnit val="2"/>
      </c:valAx>
      <c:valAx>
        <c:axId val="453209080"/>
        <c:scaling>
          <c:orientation val="minMax"/>
          <c:max val="4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r">
                  <a:defRPr sz="1050" b="0">
                    <a:solidFill>
                      <a:sysClr val="windowText" lastClr="000000"/>
                    </a:solidFill>
                  </a:defRPr>
                </a:pPr>
                <a:r>
                  <a:rPr lang="fr-FR" sz="1050" b="0">
                    <a:solidFill>
                      <a:sysClr val="windowText" lastClr="000000"/>
                    </a:solidFill>
                  </a:rPr>
                  <a:t>Indice d'abondance à la mi-janvier</a:t>
                </a:r>
              </a:p>
              <a:p>
                <a:pPr algn="r">
                  <a:defRPr sz="1050" b="0">
                    <a:solidFill>
                      <a:sysClr val="windowText" lastClr="000000"/>
                    </a:solidFill>
                  </a:defRPr>
                </a:pPr>
                <a:r>
                  <a:rPr lang="fr-FR" sz="1050" b="0">
                    <a:solidFill>
                      <a:sysClr val="windowText" lastClr="000000"/>
                    </a:solidFill>
                  </a:rPr>
                  <a:t>(base zéro en 1980)</a:t>
                </a:r>
              </a:p>
            </c:rich>
          </c:tx>
          <c:layout>
            <c:manualLayout>
              <c:xMode val="edge"/>
              <c:yMode val="edge"/>
              <c:x val="0"/>
              <c:y val="6.6414337760311457E-2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9592344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9.7694757386095968E-2"/>
          <c:y val="0.11360485640581541"/>
          <c:w val="0.22948472979339121"/>
          <c:h val="0.10402317323668753"/>
        </c:manualLayout>
      </c:layout>
      <c:overlay val="1"/>
      <c:spPr>
        <a:solidFill>
          <a:schemeClr val="bg1">
            <a:alpha val="43000"/>
          </a:schemeClr>
        </a:solidFill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0071" cy="6082393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0.74273</cdr:x>
      <cdr:y>0.22923</cdr:y>
    </cdr:from>
    <cdr:to>
      <cdr:x>0.96923</cdr:x>
      <cdr:y>0.35741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6897646" y="1399229"/>
          <a:ext cx="2103477" cy="782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1400" b="1">
              <a:solidFill>
                <a:schemeClr val="tx2">
                  <a:lumMod val="75000"/>
                </a:schemeClr>
              </a:solidFill>
            </a:rPr>
            <a:t>Toutes espèces :</a:t>
          </a:r>
          <a:r>
            <a:rPr lang="fr-FR" sz="1400" b="1" baseline="0">
              <a:solidFill>
                <a:schemeClr val="tx2">
                  <a:lumMod val="75000"/>
                </a:schemeClr>
              </a:solidFill>
            </a:rPr>
            <a:t> </a:t>
          </a:r>
          <a:r>
            <a:rPr lang="fr-FR" sz="1600" b="1">
              <a:solidFill>
                <a:schemeClr val="tx2">
                  <a:lumMod val="75000"/>
                </a:schemeClr>
              </a:solidFill>
            </a:rPr>
            <a:t>+131 %</a:t>
          </a:r>
        </a:p>
        <a:p xmlns:a="http://schemas.openxmlformats.org/drawingml/2006/main">
          <a:pPr algn="r"/>
          <a:r>
            <a:rPr lang="fr-FR" sz="1400" b="0" i="1">
              <a:solidFill>
                <a:schemeClr val="tx2">
                  <a:lumMod val="75000"/>
                </a:schemeClr>
              </a:solidFill>
            </a:rPr>
            <a:t>en</a:t>
          </a:r>
          <a:r>
            <a:rPr lang="fr-FR" sz="1400" b="0" i="1" baseline="0">
              <a:solidFill>
                <a:schemeClr val="tx2">
                  <a:lumMod val="75000"/>
                </a:schemeClr>
              </a:solidFill>
            </a:rPr>
            <a:t>tre 1980 et 2022</a:t>
          </a:r>
          <a:endParaRPr lang="fr-FR" sz="1400" b="0" i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0.09742</cdr:x>
      <cdr:y>0.92674</cdr:y>
    </cdr:from>
    <cdr:to>
      <cdr:x>0.85303</cdr:x>
      <cdr:y>0.99165</cdr:y>
    </cdr:to>
    <cdr:sp macro="" textlink="">
      <cdr:nvSpPr>
        <cdr:cNvPr id="4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4033" y="5636797"/>
          <a:ext cx="7012114" cy="3948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fr-FR" sz="900" b="1" i="0" u="none" strike="noStrike" baseline="0">
              <a:solidFill>
                <a:srgbClr val="00B050"/>
              </a:solidFill>
              <a:latin typeface="Arial"/>
              <a:cs typeface="Arial"/>
            </a:rPr>
            <a:t>Visuel ONB, d'après :</a:t>
          </a:r>
        </a:p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Origine des données : </a:t>
          </a: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LPO France</a:t>
          </a:r>
        </a:p>
        <a:p xmlns:a="http://schemas.openxmlformats.org/drawingml/2006/main">
          <a:pPr algn="l" rtl="0">
            <a:lnSpc>
              <a:spcPts val="900"/>
            </a:lnSpc>
            <a:spcBef>
              <a:spcPts val="100"/>
            </a:spcBef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Traitements :</a:t>
          </a: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LPO France, Juillet 2022.</a:t>
          </a:r>
        </a:p>
      </cdr:txBody>
    </cdr:sp>
  </cdr:relSizeAnchor>
  <cdr:relSizeAnchor xmlns:cdr="http://schemas.openxmlformats.org/drawingml/2006/chartDrawing">
    <cdr:from>
      <cdr:x>0.01637</cdr:x>
      <cdr:y>0.83941</cdr:y>
    </cdr:from>
    <cdr:to>
      <cdr:x>0.99573</cdr:x>
      <cdr:y>0.90897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151982" y="5123718"/>
          <a:ext cx="9095206" cy="42459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fr-FR" sz="1050" b="1" i="1"/>
            <a:t>Note : </a:t>
          </a:r>
          <a:r>
            <a:rPr lang="fr-FR" sz="1050" b="0" i="1"/>
            <a:t>Moyenne géométrique pondérée des</a:t>
          </a:r>
          <a:r>
            <a:rPr lang="fr-FR" sz="1050" b="0" i="1" baseline="0"/>
            <a:t> indices de n=</a:t>
          </a:r>
          <a:r>
            <a:rPr lang="fr-FR" sz="1050" b="0" i="1"/>
            <a:t>66</a:t>
          </a:r>
          <a:r>
            <a:rPr lang="fr-FR" sz="1050" b="0" i="1" baseline="0"/>
            <a:t> espèces d'oiseaux d'eau régulières et abondantes ; le taux d'évolution entre 1980 et 2022</a:t>
          </a:r>
        </a:p>
        <a:p xmlns:a="http://schemas.openxmlformats.org/drawingml/2006/main">
          <a:pPr algn="l"/>
          <a:r>
            <a:rPr lang="fr-FR" sz="1050" b="0" i="1" baseline="0"/>
            <a:t>est basé sur la différence entre l'indice 1980 et 2022.</a:t>
          </a:r>
          <a:endParaRPr lang="fr-FR" sz="1050" b="0" i="1"/>
        </a:p>
      </cdr:txBody>
    </cdr:sp>
  </cdr:relSizeAnchor>
  <cdr:relSizeAnchor xmlns:cdr="http://schemas.openxmlformats.org/drawingml/2006/chartDrawing">
    <cdr:from>
      <cdr:x>0.02214</cdr:x>
      <cdr:y>0.9002</cdr:y>
    </cdr:from>
    <cdr:to>
      <cdr:x>0.09545</cdr:x>
      <cdr:y>0.99141</cdr:y>
    </cdr:to>
    <cdr:pic>
      <cdr:nvPicPr>
        <cdr:cNvPr id="2" name="Imag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05468" y="5475389"/>
          <a:ext cx="680357" cy="554753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105525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0.12547</cdr:x>
      <cdr:y>0.92416</cdr:y>
    </cdr:from>
    <cdr:to>
      <cdr:x>0.88108</cdr:x>
      <cdr:y>0.98907</cdr:y>
    </cdr:to>
    <cdr:sp macro="" textlink="">
      <cdr:nvSpPr>
        <cdr:cNvPr id="4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5224" y="5641030"/>
          <a:ext cx="7017256" cy="3962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fr-FR" sz="900" b="1" i="0" u="none" strike="noStrike" baseline="0">
              <a:solidFill>
                <a:srgbClr val="00B050"/>
              </a:solidFill>
              <a:latin typeface="Arial"/>
              <a:cs typeface="Arial"/>
            </a:rPr>
            <a:t>Visuel ONB, d'après :</a:t>
          </a:r>
        </a:p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Origine des données : </a:t>
          </a: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LPO France</a:t>
          </a:r>
        </a:p>
        <a:p xmlns:a="http://schemas.openxmlformats.org/drawingml/2006/main">
          <a:pPr algn="l" rtl="0">
            <a:lnSpc>
              <a:spcPts val="900"/>
            </a:lnSpc>
            <a:spcBef>
              <a:spcPts val="100"/>
            </a:spcBef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Traitements :</a:t>
          </a: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LPO France, Décembre 2021.</a:t>
          </a:r>
        </a:p>
      </cdr:txBody>
    </cdr:sp>
  </cdr:relSizeAnchor>
  <cdr:relSizeAnchor xmlns:cdr="http://schemas.openxmlformats.org/drawingml/2006/chartDrawing">
    <cdr:from>
      <cdr:x>0.01624</cdr:x>
      <cdr:y>0.83871</cdr:y>
    </cdr:from>
    <cdr:to>
      <cdr:x>0.99402</cdr:x>
      <cdr:y>0.90377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150813" y="5119449"/>
          <a:ext cx="9080500" cy="39711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fr-FR" sz="1050" b="1" i="1"/>
            <a:t>Note : </a:t>
          </a:r>
          <a:r>
            <a:rPr lang="fr-FR" sz="1050" b="0" i="1"/>
            <a:t>Moyenne géométrique pondérée des</a:t>
          </a:r>
          <a:r>
            <a:rPr lang="fr-FR" sz="1050" b="0" i="1" baseline="0"/>
            <a:t> indices de n=</a:t>
          </a:r>
          <a:r>
            <a:rPr lang="fr-FR" sz="1050" b="0" i="1"/>
            <a:t>66</a:t>
          </a:r>
          <a:r>
            <a:rPr lang="fr-FR" sz="1050" b="0" i="1" baseline="0"/>
            <a:t> espèces d'oiseaux d'eau régulières et abondantes ; le taux d'évolution est calculé sur la base des valeurs </a:t>
          </a:r>
        </a:p>
        <a:p xmlns:a="http://schemas.openxmlformats.org/drawingml/2006/main">
          <a:pPr algn="l"/>
          <a:r>
            <a:rPr lang="fr-FR" sz="1050" b="0" i="1" baseline="0"/>
            <a:t>estimées en 1980 et 2021 à partir de la régression.</a:t>
          </a:r>
          <a:endParaRPr lang="fr-FR" sz="1050" b="0" i="1"/>
        </a:p>
      </cdr:txBody>
    </cdr:sp>
  </cdr:relSizeAnchor>
  <cdr:relSizeAnchor xmlns:cdr="http://schemas.openxmlformats.org/drawingml/2006/chartDrawing">
    <cdr:from>
      <cdr:x>0.86841</cdr:x>
      <cdr:y>0.11365</cdr:y>
    </cdr:from>
    <cdr:to>
      <cdr:x>0.96363</cdr:x>
      <cdr:y>0.17685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8081362" y="690643"/>
          <a:ext cx="886110" cy="384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1200" b="1">
              <a:solidFill>
                <a:srgbClr val="8CAF47"/>
              </a:solidFill>
            </a:rPr>
            <a:t>+1 444 %</a:t>
          </a:r>
        </a:p>
      </cdr:txBody>
    </cdr:sp>
  </cdr:relSizeAnchor>
  <cdr:relSizeAnchor xmlns:cdr="http://schemas.openxmlformats.org/drawingml/2006/chartDrawing">
    <cdr:from>
      <cdr:x>0.86738</cdr:x>
      <cdr:y>0.51746</cdr:y>
    </cdr:from>
    <cdr:to>
      <cdr:x>0.9626</cdr:x>
      <cdr:y>0.58066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8055290" y="3159369"/>
          <a:ext cx="884296" cy="385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1200" b="1">
              <a:solidFill>
                <a:schemeClr val="accent3">
                  <a:lumMod val="50000"/>
                </a:schemeClr>
              </a:solidFill>
            </a:rPr>
            <a:t>+237 %</a:t>
          </a:r>
        </a:p>
      </cdr:txBody>
    </cdr:sp>
  </cdr:relSizeAnchor>
  <cdr:relSizeAnchor xmlns:cdr="http://schemas.openxmlformats.org/drawingml/2006/chartDrawing">
    <cdr:from>
      <cdr:x>0.86841</cdr:x>
      <cdr:y>0.68254</cdr:y>
    </cdr:from>
    <cdr:to>
      <cdr:x>0.96363</cdr:x>
      <cdr:y>0.74574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8081362" y="4147761"/>
          <a:ext cx="886110" cy="384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1200" b="1">
              <a:solidFill>
                <a:schemeClr val="bg2">
                  <a:lumMod val="50000"/>
                </a:schemeClr>
              </a:solidFill>
            </a:rPr>
            <a:t>+70 %</a:t>
          </a:r>
        </a:p>
      </cdr:txBody>
    </cdr:sp>
  </cdr:relSizeAnchor>
  <cdr:relSizeAnchor xmlns:cdr="http://schemas.openxmlformats.org/drawingml/2006/chartDrawing">
    <cdr:from>
      <cdr:x>0.86841</cdr:x>
      <cdr:y>0.60852</cdr:y>
    </cdr:from>
    <cdr:to>
      <cdr:x>0.96363</cdr:x>
      <cdr:y>0.67172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8064815" y="3715331"/>
          <a:ext cx="884296" cy="385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1200" b="1">
              <a:solidFill>
                <a:schemeClr val="accent6">
                  <a:lumMod val="50000"/>
                </a:schemeClr>
              </a:solidFill>
            </a:rPr>
            <a:t>+48 %</a:t>
          </a:r>
        </a:p>
      </cdr:txBody>
    </cdr:sp>
  </cdr:relSizeAnchor>
  <cdr:relSizeAnchor xmlns:cdr="http://schemas.openxmlformats.org/drawingml/2006/chartDrawing">
    <cdr:from>
      <cdr:x>0.06154</cdr:x>
      <cdr:y>0.91019</cdr:y>
    </cdr:from>
    <cdr:to>
      <cdr:x>0.12615</cdr:x>
      <cdr:y>0.99033</cdr:y>
    </cdr:to>
    <cdr:pic>
      <cdr:nvPicPr>
        <cdr:cNvPr id="2" name="Imag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71500" y="5557180"/>
          <a:ext cx="600075" cy="489292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103938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0.12205</cdr:x>
      <cdr:y>0.91116</cdr:y>
    </cdr:from>
    <cdr:to>
      <cdr:x>0.87766</cdr:x>
      <cdr:y>0.97607</cdr:y>
    </cdr:to>
    <cdr:sp macro="" textlink="">
      <cdr:nvSpPr>
        <cdr:cNvPr id="4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3435" y="5561671"/>
          <a:ext cx="7017255" cy="3962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fr-FR" sz="900" b="1" i="0" u="none" strike="noStrike" baseline="0">
              <a:solidFill>
                <a:srgbClr val="00B050"/>
              </a:solidFill>
              <a:latin typeface="Arial"/>
              <a:cs typeface="Arial"/>
            </a:rPr>
            <a:t>Visuel ONB, d'après :</a:t>
          </a:r>
        </a:p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Origine des données : </a:t>
          </a: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LPO France</a:t>
          </a:r>
        </a:p>
        <a:p xmlns:a="http://schemas.openxmlformats.org/drawingml/2006/main">
          <a:pPr algn="l" rtl="0">
            <a:lnSpc>
              <a:spcPts val="900"/>
            </a:lnSpc>
            <a:spcBef>
              <a:spcPts val="100"/>
            </a:spcBef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Traitements :</a:t>
          </a: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LPO France, Juillet 2022.</a:t>
          </a:r>
        </a:p>
      </cdr:txBody>
    </cdr:sp>
  </cdr:relSizeAnchor>
  <cdr:relSizeAnchor xmlns:cdr="http://schemas.openxmlformats.org/drawingml/2006/chartDrawing">
    <cdr:from>
      <cdr:x>0.01709</cdr:x>
      <cdr:y>0.81141</cdr:y>
    </cdr:from>
    <cdr:to>
      <cdr:x>0.97607</cdr:x>
      <cdr:y>0.89727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158713" y="4952785"/>
          <a:ext cx="8905912" cy="5240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50" b="1" i="1"/>
            <a:t>Note : </a:t>
          </a:r>
          <a:r>
            <a:rPr lang="fr-FR" sz="1050" b="0" i="1"/>
            <a:t>Moyenne géométrique pondérée des</a:t>
          </a:r>
          <a:r>
            <a:rPr lang="fr-FR" sz="1050" b="0" i="1" baseline="0"/>
            <a:t> indices de n=</a:t>
          </a:r>
          <a:r>
            <a:rPr lang="fr-FR" sz="1050" b="0" i="1"/>
            <a:t>66</a:t>
          </a:r>
          <a:r>
            <a:rPr lang="fr-FR" sz="1050" b="0" i="1" baseline="0"/>
            <a:t> espèces d'oiseaux d'eau régulières et abondantes</a:t>
          </a:r>
          <a:r>
            <a:rPr lang="fr-FR" sz="1050" b="0" i="1" baseline="0">
              <a:effectLst/>
              <a:latin typeface="+mn-lt"/>
              <a:ea typeface="+mn-ea"/>
              <a:cs typeface="+mn-cs"/>
            </a:rPr>
            <a:t> ; le taux d'évolution </a:t>
          </a:r>
          <a:r>
            <a:rPr lang="fr-FR" sz="1100" b="0" i="1" baseline="0">
              <a:effectLst/>
              <a:latin typeface="+mn-lt"/>
              <a:ea typeface="+mn-ea"/>
              <a:cs typeface="+mn-cs"/>
            </a:rPr>
            <a:t>est calculé sur la base des valeurs estimées en 1980 et 2022 à partir de la régression.</a:t>
          </a:r>
          <a:endParaRPr lang="fr-FR" sz="1000">
            <a:effectLst/>
          </a:endParaRPr>
        </a:p>
        <a:p xmlns:a="http://schemas.openxmlformats.org/drawingml/2006/main">
          <a:pPr algn="l"/>
          <a:endParaRPr lang="fr-FR" sz="1000" b="0" i="1"/>
        </a:p>
      </cdr:txBody>
    </cdr:sp>
  </cdr:relSizeAnchor>
  <cdr:relSizeAnchor xmlns:cdr="http://schemas.openxmlformats.org/drawingml/2006/chartDrawing">
    <cdr:from>
      <cdr:x>0.86638</cdr:x>
      <cdr:y>0.25449</cdr:y>
    </cdr:from>
    <cdr:to>
      <cdr:x>0.9616</cdr:x>
      <cdr:y>0.31769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8050586" y="1543317"/>
          <a:ext cx="884800" cy="383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1600" b="1">
              <a:solidFill>
                <a:schemeClr val="accent3">
                  <a:lumMod val="75000"/>
                </a:schemeClr>
              </a:solidFill>
            </a:rPr>
            <a:t>+427 %</a:t>
          </a:r>
        </a:p>
      </cdr:txBody>
    </cdr:sp>
  </cdr:relSizeAnchor>
  <cdr:relSizeAnchor xmlns:cdr="http://schemas.openxmlformats.org/drawingml/2006/chartDrawing">
    <cdr:from>
      <cdr:x>0.86872</cdr:x>
      <cdr:y>0.57919</cdr:y>
    </cdr:from>
    <cdr:to>
      <cdr:x>0.96394</cdr:x>
      <cdr:y>0.64239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8067674" y="3535363"/>
          <a:ext cx="884277" cy="385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1600" b="1">
              <a:solidFill>
                <a:schemeClr val="bg2">
                  <a:lumMod val="25000"/>
                </a:schemeClr>
              </a:solidFill>
            </a:rPr>
            <a:t>+51 %</a:t>
          </a:r>
        </a:p>
      </cdr:txBody>
    </cdr:sp>
  </cdr:relSizeAnchor>
  <cdr:relSizeAnchor xmlns:cdr="http://schemas.openxmlformats.org/drawingml/2006/chartDrawing">
    <cdr:from>
      <cdr:x>0.04786</cdr:x>
      <cdr:y>0.88533</cdr:y>
    </cdr:from>
    <cdr:to>
      <cdr:x>0.12222</cdr:x>
      <cdr:y>0.97758</cdr:y>
    </cdr:to>
    <cdr:pic>
      <cdr:nvPicPr>
        <cdr:cNvPr id="2" name="Imag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44500" y="5404021"/>
          <a:ext cx="690563" cy="56307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"/>
  <sheetViews>
    <sheetView workbookViewId="0">
      <selection activeCell="G22" sqref="G22"/>
    </sheetView>
  </sheetViews>
  <sheetFormatPr baseColWidth="10" defaultColWidth="11.42578125" defaultRowHeight="15" x14ac:dyDescent="0.25"/>
  <cols>
    <col min="1" max="1" width="33" style="37" customWidth="1"/>
    <col min="2" max="2" width="8.5703125" style="37" customWidth="1"/>
    <col min="3" max="43" width="5.42578125" style="37" customWidth="1"/>
    <col min="44" max="44" width="5" style="37" bestFit="1" customWidth="1"/>
    <col min="45" max="16384" width="11.42578125" style="37"/>
  </cols>
  <sheetData>
    <row r="1" spans="1:44" s="2" customFormat="1" ht="18" x14ac:dyDescent="0.25">
      <c r="A1" s="1" t="s">
        <v>1</v>
      </c>
      <c r="B1" s="8" t="s">
        <v>4</v>
      </c>
    </row>
    <row r="2" spans="1:44" s="2" customFormat="1" ht="15" customHeight="1" x14ac:dyDescent="0.2">
      <c r="B2" s="42" t="s">
        <v>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44" s="5" customFormat="1" ht="15.75" x14ac:dyDescent="0.25">
      <c r="A3" s="3" t="s">
        <v>2</v>
      </c>
      <c r="B3" s="4" t="s">
        <v>20</v>
      </c>
    </row>
    <row r="4" spans="1:44" s="5" customFormat="1" ht="16.5" thickBot="1" x14ac:dyDescent="0.3">
      <c r="A4" s="3"/>
      <c r="B4" s="4"/>
    </row>
    <row r="5" spans="1:44" s="2" customFormat="1" ht="18.75" thickBot="1" x14ac:dyDescent="0.3">
      <c r="A5" s="16" t="s">
        <v>3</v>
      </c>
      <c r="B5" s="33">
        <f>(AR10-B10)/100</f>
        <v>1.31</v>
      </c>
      <c r="C5" s="39" t="s">
        <v>33</v>
      </c>
      <c r="D5" s="39"/>
      <c r="E5" s="39"/>
      <c r="F5" s="39"/>
      <c r="G5" s="39"/>
      <c r="H5" s="39"/>
      <c r="I5" s="39"/>
      <c r="J5" s="39"/>
      <c r="K5" s="40"/>
    </row>
    <row r="6" spans="1:44" s="6" customFormat="1" ht="20.25" customHeight="1" x14ac:dyDescent="0.3">
      <c r="G6" s="41" t="s">
        <v>34</v>
      </c>
      <c r="H6" s="41"/>
      <c r="I6" s="41"/>
      <c r="J6" s="41"/>
      <c r="K6" s="41"/>
    </row>
    <row r="7" spans="1:44" s="6" customFormat="1" x14ac:dyDescent="0.25"/>
    <row r="8" spans="1:44" s="6" customFormat="1" x14ac:dyDescent="0.25">
      <c r="A8" s="29" t="s">
        <v>26</v>
      </c>
      <c r="B8" s="11"/>
      <c r="C8" s="12"/>
    </row>
    <row r="9" spans="1:44" s="7" customFormat="1" x14ac:dyDescent="0.25">
      <c r="A9" s="15" t="s">
        <v>0</v>
      </c>
      <c r="B9" s="15">
        <v>1980</v>
      </c>
      <c r="C9" s="15">
        <v>1981</v>
      </c>
      <c r="D9" s="15">
        <v>1982</v>
      </c>
      <c r="E9" s="15">
        <v>1983</v>
      </c>
      <c r="F9" s="15">
        <v>1984</v>
      </c>
      <c r="G9" s="15">
        <v>1985</v>
      </c>
      <c r="H9" s="15">
        <v>1986</v>
      </c>
      <c r="I9" s="15">
        <v>1987</v>
      </c>
      <c r="J9" s="15">
        <v>1988</v>
      </c>
      <c r="K9" s="15">
        <v>1989</v>
      </c>
      <c r="L9" s="15">
        <v>1990</v>
      </c>
      <c r="M9" s="15">
        <v>1991</v>
      </c>
      <c r="N9" s="15">
        <v>1992</v>
      </c>
      <c r="O9" s="15">
        <v>1993</v>
      </c>
      <c r="P9" s="15">
        <v>1994</v>
      </c>
      <c r="Q9" s="15">
        <v>1995</v>
      </c>
      <c r="R9" s="15">
        <v>1996</v>
      </c>
      <c r="S9" s="15">
        <v>1997</v>
      </c>
      <c r="T9" s="15">
        <v>1998</v>
      </c>
      <c r="U9" s="15">
        <v>1999</v>
      </c>
      <c r="V9" s="15">
        <v>2000</v>
      </c>
      <c r="W9" s="15">
        <v>2001</v>
      </c>
      <c r="X9" s="15">
        <v>2002</v>
      </c>
      <c r="Y9" s="15">
        <v>2003</v>
      </c>
      <c r="Z9" s="15">
        <v>2004</v>
      </c>
      <c r="AA9" s="15">
        <v>2005</v>
      </c>
      <c r="AB9" s="15">
        <v>2006</v>
      </c>
      <c r="AC9" s="15">
        <v>2007</v>
      </c>
      <c r="AD9" s="15">
        <v>2008</v>
      </c>
      <c r="AE9" s="15">
        <v>2009</v>
      </c>
      <c r="AF9" s="15">
        <v>2010</v>
      </c>
      <c r="AG9" s="15">
        <v>2011</v>
      </c>
      <c r="AH9" s="15">
        <v>2012</v>
      </c>
      <c r="AI9" s="15">
        <v>2013</v>
      </c>
      <c r="AJ9" s="15">
        <v>2014</v>
      </c>
      <c r="AK9" s="15">
        <v>2015</v>
      </c>
      <c r="AL9" s="15">
        <v>2016</v>
      </c>
      <c r="AM9" s="15">
        <v>2017</v>
      </c>
      <c r="AN9" s="15">
        <v>2018</v>
      </c>
      <c r="AO9" s="15">
        <v>2019</v>
      </c>
      <c r="AP9" s="15">
        <v>2020</v>
      </c>
      <c r="AQ9" s="15">
        <v>2021</v>
      </c>
      <c r="AR9" s="15">
        <v>2022</v>
      </c>
    </row>
    <row r="10" spans="1:44" s="6" customFormat="1" x14ac:dyDescent="0.25">
      <c r="A10" s="15" t="s">
        <v>6</v>
      </c>
      <c r="B10" s="38">
        <v>100</v>
      </c>
      <c r="C10" s="38">
        <v>99</v>
      </c>
      <c r="D10" s="38">
        <v>120</v>
      </c>
      <c r="E10" s="38">
        <v>105</v>
      </c>
      <c r="F10" s="38">
        <v>106</v>
      </c>
      <c r="G10" s="38">
        <v>66</v>
      </c>
      <c r="H10" s="38">
        <v>97</v>
      </c>
      <c r="I10" s="38">
        <v>80</v>
      </c>
      <c r="J10" s="38">
        <v>96</v>
      </c>
      <c r="K10" s="38">
        <v>109</v>
      </c>
      <c r="L10" s="38">
        <v>95</v>
      </c>
      <c r="M10" s="38">
        <v>105</v>
      </c>
      <c r="N10" s="38">
        <v>123</v>
      </c>
      <c r="O10" s="38">
        <v>114</v>
      </c>
      <c r="P10" s="38">
        <v>126</v>
      </c>
      <c r="Q10" s="38">
        <v>117</v>
      </c>
      <c r="R10" s="38">
        <v>142</v>
      </c>
      <c r="S10" s="38">
        <v>142</v>
      </c>
      <c r="T10" s="38">
        <v>135</v>
      </c>
      <c r="U10" s="38">
        <v>144</v>
      </c>
      <c r="V10" s="38">
        <v>153</v>
      </c>
      <c r="W10" s="38">
        <v>182</v>
      </c>
      <c r="X10" s="38">
        <v>172</v>
      </c>
      <c r="Y10" s="38">
        <v>173</v>
      </c>
      <c r="Z10" s="38">
        <v>173</v>
      </c>
      <c r="AA10" s="38">
        <v>193</v>
      </c>
      <c r="AB10" s="38">
        <v>201</v>
      </c>
      <c r="AC10" s="38">
        <v>190</v>
      </c>
      <c r="AD10" s="38">
        <v>206</v>
      </c>
      <c r="AE10" s="38">
        <v>182</v>
      </c>
      <c r="AF10" s="38">
        <v>199</v>
      </c>
      <c r="AG10" s="38">
        <v>215</v>
      </c>
      <c r="AH10" s="38">
        <v>226</v>
      </c>
      <c r="AI10" s="38">
        <v>223</v>
      </c>
      <c r="AJ10" s="38">
        <v>213</v>
      </c>
      <c r="AK10" s="38">
        <v>218</v>
      </c>
      <c r="AL10" s="38">
        <v>213</v>
      </c>
      <c r="AM10" s="38">
        <v>221</v>
      </c>
      <c r="AN10" s="38">
        <v>207</v>
      </c>
      <c r="AO10" s="38">
        <v>217</v>
      </c>
      <c r="AP10" s="38">
        <v>231</v>
      </c>
      <c r="AQ10" s="38">
        <v>226</v>
      </c>
      <c r="AR10" s="38">
        <v>231</v>
      </c>
    </row>
    <row r="11" spans="1:44" s="6" customFormat="1" x14ac:dyDescent="0.25">
      <c r="B11" s="13"/>
      <c r="C11" s="14"/>
    </row>
    <row r="12" spans="1:44" s="6" customFormat="1" x14ac:dyDescent="0.25">
      <c r="A12" s="6" t="s">
        <v>35</v>
      </c>
      <c r="B12" s="13"/>
      <c r="C12" s="14"/>
    </row>
    <row r="13" spans="1:44" s="6" customFormat="1" x14ac:dyDescent="0.25">
      <c r="B13" s="13"/>
      <c r="C13" s="14"/>
    </row>
    <row r="14" spans="1:44" s="6" customFormat="1" x14ac:dyDescent="0.25">
      <c r="A14" s="6" t="s">
        <v>19</v>
      </c>
      <c r="B14" s="13"/>
      <c r="C14" s="14"/>
    </row>
    <row r="15" spans="1:44" s="6" customFormat="1" x14ac:dyDescent="0.25">
      <c r="A15" s="6" t="s">
        <v>36</v>
      </c>
      <c r="B15" s="13"/>
      <c r="C15" s="14"/>
    </row>
    <row r="16" spans="1:44" s="6" customFormat="1" x14ac:dyDescent="0.25">
      <c r="B16" s="13"/>
      <c r="C16" s="14"/>
    </row>
    <row r="17" spans="2:3" x14ac:dyDescent="0.25">
      <c r="B17" s="36"/>
      <c r="C17" s="36"/>
    </row>
  </sheetData>
  <mergeCells count="3">
    <mergeCell ref="C5:K5"/>
    <mergeCell ref="G6:K6"/>
    <mergeCell ref="B2:V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baseColWidth="10" defaultRowHeight="15" x14ac:dyDescent="0.25"/>
  <sheetData>
    <row r="1" spans="1:3" x14ac:dyDescent="0.25">
      <c r="A1" t="s">
        <v>7</v>
      </c>
    </row>
    <row r="2" spans="1:3" ht="409.5" x14ac:dyDescent="0.25">
      <c r="B2" t="s">
        <v>8</v>
      </c>
      <c r="C2" s="10" t="s">
        <v>9</v>
      </c>
    </row>
    <row r="3" spans="1:3" x14ac:dyDescent="0.25">
      <c r="B3" t="s">
        <v>10</v>
      </c>
      <c r="C3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"/>
  <sheetViews>
    <sheetView workbookViewId="0">
      <selection activeCell="X17" sqref="X17"/>
    </sheetView>
  </sheetViews>
  <sheetFormatPr baseColWidth="10" defaultColWidth="11.42578125" defaultRowHeight="15" x14ac:dyDescent="0.25"/>
  <cols>
    <col min="1" max="1" width="28.5703125" style="6" bestFit="1" customWidth="1"/>
    <col min="2" max="2" width="5.28515625" style="17" customWidth="1"/>
    <col min="3" max="5" width="5" style="17" bestFit="1" customWidth="1"/>
    <col min="6" max="18" width="5" style="6" bestFit="1" customWidth="1"/>
    <col min="19" max="19" width="5" style="6" customWidth="1"/>
    <col min="20" max="20" width="6.28515625" style="6" customWidth="1"/>
    <col min="21" max="21" width="6" style="6" customWidth="1"/>
    <col min="22" max="40" width="5" style="6" bestFit="1" customWidth="1"/>
    <col min="41" max="42" width="4.85546875" style="6" bestFit="1" customWidth="1"/>
    <col min="43" max="44" width="5" style="6" bestFit="1" customWidth="1"/>
    <col min="45" max="16384" width="11.42578125" style="6"/>
  </cols>
  <sheetData>
    <row r="1" spans="1:44" x14ac:dyDescent="0.25">
      <c r="A1" s="68" t="s">
        <v>39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</row>
    <row r="3" spans="1:44" ht="15.75" thickBot="1" x14ac:dyDescent="0.3">
      <c r="A3" s="29" t="s">
        <v>32</v>
      </c>
    </row>
    <row r="4" spans="1:44" x14ac:dyDescent="0.25">
      <c r="A4" s="19" t="s">
        <v>21</v>
      </c>
      <c r="B4" s="25">
        <v>1980</v>
      </c>
      <c r="C4" s="25">
        <v>1981</v>
      </c>
      <c r="D4" s="25">
        <v>1982</v>
      </c>
      <c r="E4" s="25">
        <v>1983</v>
      </c>
      <c r="F4" s="25">
        <v>1984</v>
      </c>
      <c r="G4" s="25">
        <v>1985</v>
      </c>
      <c r="H4" s="25">
        <v>1986</v>
      </c>
      <c r="I4" s="25">
        <v>1987</v>
      </c>
      <c r="J4" s="25">
        <v>1988</v>
      </c>
      <c r="K4" s="25">
        <v>1989</v>
      </c>
      <c r="L4" s="25">
        <v>1990</v>
      </c>
      <c r="M4" s="25">
        <v>1991</v>
      </c>
      <c r="N4" s="25">
        <v>1992</v>
      </c>
      <c r="O4" s="25">
        <v>1993</v>
      </c>
      <c r="P4" s="25">
        <v>1994</v>
      </c>
      <c r="Q4" s="25">
        <v>1995</v>
      </c>
      <c r="R4" s="25">
        <v>1996</v>
      </c>
      <c r="S4" s="25">
        <v>1997</v>
      </c>
      <c r="T4" s="25">
        <v>1998</v>
      </c>
      <c r="U4" s="25">
        <v>1999</v>
      </c>
      <c r="V4" s="25">
        <v>2000</v>
      </c>
      <c r="W4" s="25">
        <v>2001</v>
      </c>
      <c r="X4" s="25">
        <v>2002</v>
      </c>
      <c r="Y4" s="25">
        <v>2003</v>
      </c>
      <c r="Z4" s="25">
        <v>2004</v>
      </c>
      <c r="AA4" s="25">
        <v>2005</v>
      </c>
      <c r="AB4" s="25">
        <v>2006</v>
      </c>
      <c r="AC4" s="25">
        <v>2007</v>
      </c>
      <c r="AD4" s="25">
        <v>2008</v>
      </c>
      <c r="AE4" s="25">
        <v>2009</v>
      </c>
      <c r="AF4" s="25">
        <v>2010</v>
      </c>
      <c r="AG4" s="25">
        <v>2011</v>
      </c>
      <c r="AH4" s="25">
        <v>2012</v>
      </c>
      <c r="AI4" s="25">
        <v>2013</v>
      </c>
      <c r="AJ4" s="25">
        <v>2014</v>
      </c>
      <c r="AK4" s="25">
        <v>2015</v>
      </c>
      <c r="AL4" s="25">
        <v>2016</v>
      </c>
      <c r="AM4" s="25">
        <v>2017</v>
      </c>
      <c r="AN4" s="25">
        <v>2018</v>
      </c>
      <c r="AO4" s="25">
        <v>2019</v>
      </c>
      <c r="AP4" s="25">
        <v>2020</v>
      </c>
      <c r="AQ4" s="25">
        <v>2021</v>
      </c>
      <c r="AR4" s="26">
        <v>2022</v>
      </c>
    </row>
    <row r="5" spans="1:44" x14ac:dyDescent="0.25">
      <c r="A5" s="23" t="s">
        <v>17</v>
      </c>
      <c r="B5" s="9">
        <v>100</v>
      </c>
      <c r="C5" s="9">
        <v>98</v>
      </c>
      <c r="D5" s="9">
        <v>126</v>
      </c>
      <c r="E5" s="9">
        <v>98</v>
      </c>
      <c r="F5" s="9">
        <v>92</v>
      </c>
      <c r="G5" s="9">
        <v>51</v>
      </c>
      <c r="H5" s="9">
        <v>80</v>
      </c>
      <c r="I5" s="9">
        <v>63</v>
      </c>
      <c r="J5" s="9">
        <v>79</v>
      </c>
      <c r="K5" s="9">
        <v>91</v>
      </c>
      <c r="L5" s="9">
        <v>80</v>
      </c>
      <c r="M5" s="9">
        <v>89</v>
      </c>
      <c r="N5" s="9">
        <v>101</v>
      </c>
      <c r="O5" s="9">
        <v>98</v>
      </c>
      <c r="P5" s="9">
        <v>100</v>
      </c>
      <c r="Q5" s="9">
        <v>114</v>
      </c>
      <c r="R5" s="9">
        <v>112</v>
      </c>
      <c r="S5" s="9">
        <v>107</v>
      </c>
      <c r="T5" s="9">
        <v>96</v>
      </c>
      <c r="U5" s="9">
        <v>106</v>
      </c>
      <c r="V5" s="9">
        <v>105</v>
      </c>
      <c r="W5" s="9">
        <v>130</v>
      </c>
      <c r="X5" s="9">
        <v>120</v>
      </c>
      <c r="Y5" s="9">
        <v>129</v>
      </c>
      <c r="Z5" s="9">
        <v>127</v>
      </c>
      <c r="AA5" s="9">
        <v>131</v>
      </c>
      <c r="AB5" s="9">
        <v>139</v>
      </c>
      <c r="AC5" s="9">
        <v>131</v>
      </c>
      <c r="AD5" s="9">
        <v>138</v>
      </c>
      <c r="AE5" s="9">
        <v>123</v>
      </c>
      <c r="AF5" s="9">
        <v>129</v>
      </c>
      <c r="AG5" s="9">
        <v>137</v>
      </c>
      <c r="AH5" s="9">
        <v>146</v>
      </c>
      <c r="AI5" s="9">
        <v>138</v>
      </c>
      <c r="AJ5" s="9">
        <v>129</v>
      </c>
      <c r="AK5" s="9">
        <v>135</v>
      </c>
      <c r="AL5" s="9">
        <v>133</v>
      </c>
      <c r="AM5" s="9">
        <v>131</v>
      </c>
      <c r="AN5" s="9">
        <v>123</v>
      </c>
      <c r="AO5" s="9">
        <v>130</v>
      </c>
      <c r="AP5" s="9">
        <v>132</v>
      </c>
      <c r="AQ5" s="9">
        <v>138</v>
      </c>
      <c r="AR5" s="20">
        <v>135</v>
      </c>
    </row>
    <row r="6" spans="1:44" x14ac:dyDescent="0.25">
      <c r="A6" s="23" t="s">
        <v>15</v>
      </c>
      <c r="B6" s="9">
        <v>100</v>
      </c>
      <c r="C6" s="9">
        <v>101</v>
      </c>
      <c r="D6" s="9">
        <v>108</v>
      </c>
      <c r="E6" s="9">
        <v>120</v>
      </c>
      <c r="F6" s="9">
        <v>140</v>
      </c>
      <c r="G6" s="9">
        <v>111</v>
      </c>
      <c r="H6" s="9">
        <v>140</v>
      </c>
      <c r="I6" s="9">
        <v>126</v>
      </c>
      <c r="J6" s="9">
        <v>141</v>
      </c>
      <c r="K6" s="9">
        <v>153</v>
      </c>
      <c r="L6" s="9">
        <v>134</v>
      </c>
      <c r="M6" s="9">
        <v>145</v>
      </c>
      <c r="N6" s="9">
        <v>183</v>
      </c>
      <c r="O6" s="9">
        <v>168</v>
      </c>
      <c r="P6" s="9">
        <v>177</v>
      </c>
      <c r="Q6" s="9">
        <v>179</v>
      </c>
      <c r="R6" s="9">
        <v>204</v>
      </c>
      <c r="S6" s="9">
        <v>196</v>
      </c>
      <c r="T6" s="9">
        <v>200</v>
      </c>
      <c r="U6" s="9">
        <v>202</v>
      </c>
      <c r="V6" s="9">
        <v>223</v>
      </c>
      <c r="W6" s="9">
        <v>235</v>
      </c>
      <c r="X6" s="9">
        <v>264</v>
      </c>
      <c r="Y6" s="9">
        <v>238</v>
      </c>
      <c r="Z6" s="9">
        <v>250</v>
      </c>
      <c r="AA6" s="9">
        <v>278</v>
      </c>
      <c r="AB6" s="9">
        <v>292</v>
      </c>
      <c r="AC6" s="9">
        <v>257</v>
      </c>
      <c r="AD6" s="9">
        <v>294</v>
      </c>
      <c r="AE6" s="9">
        <v>258</v>
      </c>
      <c r="AF6" s="9">
        <v>298</v>
      </c>
      <c r="AG6" s="9">
        <v>339</v>
      </c>
      <c r="AH6" s="9">
        <v>315</v>
      </c>
      <c r="AI6" s="9">
        <v>337</v>
      </c>
      <c r="AJ6" s="9">
        <v>332</v>
      </c>
      <c r="AK6" s="9">
        <v>298</v>
      </c>
      <c r="AL6" s="9">
        <v>287</v>
      </c>
      <c r="AM6" s="9">
        <v>319</v>
      </c>
      <c r="AN6" s="9">
        <v>293</v>
      </c>
      <c r="AO6" s="9">
        <v>284</v>
      </c>
      <c r="AP6" s="9">
        <v>341</v>
      </c>
      <c r="AQ6" s="9">
        <v>314</v>
      </c>
      <c r="AR6" s="20">
        <v>312</v>
      </c>
    </row>
    <row r="7" spans="1:44" x14ac:dyDescent="0.25">
      <c r="A7" s="23" t="s">
        <v>16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9">
        <v>100</v>
      </c>
      <c r="P7" s="9">
        <v>105</v>
      </c>
      <c r="Q7" s="9">
        <v>133</v>
      </c>
      <c r="R7" s="9">
        <v>132</v>
      </c>
      <c r="S7" s="9">
        <v>141</v>
      </c>
      <c r="T7" s="9">
        <v>123</v>
      </c>
      <c r="U7" s="9">
        <v>155</v>
      </c>
      <c r="V7" s="9">
        <v>147</v>
      </c>
      <c r="W7" s="9">
        <v>168</v>
      </c>
      <c r="X7" s="9">
        <v>119</v>
      </c>
      <c r="Y7" s="9">
        <v>150</v>
      </c>
      <c r="Z7" s="9">
        <v>128</v>
      </c>
      <c r="AA7" s="9">
        <v>165</v>
      </c>
      <c r="AB7" s="9">
        <v>157</v>
      </c>
      <c r="AC7" s="9">
        <v>151</v>
      </c>
      <c r="AD7" s="9">
        <v>188</v>
      </c>
      <c r="AE7" s="9">
        <v>191</v>
      </c>
      <c r="AF7" s="9">
        <v>173</v>
      </c>
      <c r="AG7" s="9">
        <v>160</v>
      </c>
      <c r="AH7" s="9">
        <v>211</v>
      </c>
      <c r="AI7" s="9">
        <v>195</v>
      </c>
      <c r="AJ7" s="9">
        <v>182</v>
      </c>
      <c r="AK7" s="9">
        <v>168</v>
      </c>
      <c r="AL7" s="9">
        <v>164</v>
      </c>
      <c r="AM7" s="9">
        <v>171</v>
      </c>
      <c r="AN7" s="9">
        <v>193</v>
      </c>
      <c r="AO7" s="9">
        <v>173</v>
      </c>
      <c r="AP7" s="9">
        <v>164</v>
      </c>
      <c r="AQ7" s="9">
        <v>155</v>
      </c>
      <c r="AR7" s="20">
        <v>180</v>
      </c>
    </row>
    <row r="8" spans="1:44" ht="15.75" thickBot="1" x14ac:dyDescent="0.3">
      <c r="A8" s="24" t="s">
        <v>31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21">
        <v>100</v>
      </c>
      <c r="P8" s="21">
        <v>162</v>
      </c>
      <c r="Q8" s="21">
        <v>54</v>
      </c>
      <c r="R8" s="21">
        <v>176</v>
      </c>
      <c r="S8" s="21">
        <v>215</v>
      </c>
      <c r="T8" s="21">
        <v>239</v>
      </c>
      <c r="U8" s="21">
        <v>231</v>
      </c>
      <c r="V8" s="21">
        <v>315</v>
      </c>
      <c r="W8" s="21">
        <v>407</v>
      </c>
      <c r="X8" s="21">
        <v>320</v>
      </c>
      <c r="Y8" s="21">
        <v>291</v>
      </c>
      <c r="Z8" s="21">
        <v>299</v>
      </c>
      <c r="AA8" s="21">
        <v>436</v>
      </c>
      <c r="AB8" s="21">
        <v>414</v>
      </c>
      <c r="AC8" s="21">
        <v>441</v>
      </c>
      <c r="AD8" s="21">
        <v>480</v>
      </c>
      <c r="AE8" s="21">
        <v>408</v>
      </c>
      <c r="AF8" s="21">
        <v>475</v>
      </c>
      <c r="AG8" s="21">
        <v>511</v>
      </c>
      <c r="AH8" s="21">
        <v>627</v>
      </c>
      <c r="AI8" s="21">
        <v>619</v>
      </c>
      <c r="AJ8" s="21">
        <v>615</v>
      </c>
      <c r="AK8" s="21">
        <v>761</v>
      </c>
      <c r="AL8" s="21">
        <v>741</v>
      </c>
      <c r="AM8" s="21">
        <v>821</v>
      </c>
      <c r="AN8" s="21">
        <v>778</v>
      </c>
      <c r="AO8" s="21">
        <v>939</v>
      </c>
      <c r="AP8" s="21">
        <v>958</v>
      </c>
      <c r="AQ8" s="21">
        <v>845</v>
      </c>
      <c r="AR8" s="22">
        <v>1009</v>
      </c>
    </row>
    <row r="10" spans="1:44" ht="46.5" customHeight="1" thickBot="1" x14ac:dyDescent="0.3">
      <c r="A10" s="67" t="s">
        <v>40</v>
      </c>
      <c r="B10" s="67"/>
    </row>
    <row r="11" spans="1:44" ht="15.75" thickBot="1" x14ac:dyDescent="0.3">
      <c r="B11" s="75" t="s">
        <v>22</v>
      </c>
      <c r="C11" s="70"/>
      <c r="D11" s="70"/>
      <c r="E11" s="70"/>
      <c r="F11" s="70"/>
      <c r="G11" s="70"/>
      <c r="H11" s="70"/>
      <c r="I11" s="70" t="s">
        <v>23</v>
      </c>
      <c r="J11" s="70"/>
      <c r="K11" s="76" t="s">
        <v>24</v>
      </c>
      <c r="L11" s="76"/>
      <c r="M11" s="76"/>
      <c r="N11" s="71" t="s">
        <v>25</v>
      </c>
      <c r="O11" s="71"/>
      <c r="P11" s="71"/>
      <c r="Q11" s="72" t="s">
        <v>37</v>
      </c>
      <c r="R11" s="73"/>
      <c r="S11" s="73"/>
      <c r="T11" s="74"/>
    </row>
    <row r="12" spans="1:44" x14ac:dyDescent="0.25">
      <c r="A12" s="32" t="s">
        <v>12</v>
      </c>
      <c r="B12" s="64" t="str">
        <f>CONCATENATE("Indice = ",ROUND(I12,3)," . Année = ",ROUND(K12,0))</f>
        <v>Indice = 1.429 . Année = -2745</v>
      </c>
      <c r="C12" s="65"/>
      <c r="D12" s="65"/>
      <c r="E12" s="65"/>
      <c r="F12" s="65"/>
      <c r="G12" s="65"/>
      <c r="H12" s="66"/>
      <c r="I12" s="47">
        <f>LINEST(B5:AR5,B4:AR4,TRUE,FALSE)</f>
        <v>1.4285714285714288</v>
      </c>
      <c r="J12" s="47"/>
      <c r="K12" s="47">
        <f>ROUND(INTERCEPT(B5:AR5,B4:AR4),0)</f>
        <v>-2745</v>
      </c>
      <c r="L12" s="47"/>
      <c r="M12" s="47"/>
      <c r="N12" s="49">
        <f>MAX(B4:AR4)-B4</f>
        <v>42</v>
      </c>
      <c r="O12" s="50"/>
      <c r="P12" s="50"/>
      <c r="Q12" s="55">
        <f>((I12*2021)-(I12*1980))/((I12*1980)+K12)</f>
        <v>0.70085470085470203</v>
      </c>
      <c r="R12" s="55"/>
      <c r="S12" s="55"/>
      <c r="T12" s="56"/>
    </row>
    <row r="13" spans="1:44" x14ac:dyDescent="0.25">
      <c r="A13" s="30" t="s">
        <v>13</v>
      </c>
      <c r="B13" s="57" t="str">
        <f>CONCATENATE("Indice = ",ROUND(I13,3)," . Année = ",ROUND(K13,0))</f>
        <v>Indice = 5.939 . Année = -11659</v>
      </c>
      <c r="C13" s="58"/>
      <c r="D13" s="58"/>
      <c r="E13" s="58"/>
      <c r="F13" s="58"/>
      <c r="G13" s="58"/>
      <c r="H13" s="59"/>
      <c r="I13" s="47">
        <f>LINEST(B6:AR6,B4:AR4,TRUE,FALSE)</f>
        <v>5.9389912413168213</v>
      </c>
      <c r="J13" s="47"/>
      <c r="K13" s="47">
        <f>ROUND(INTERCEPT(B6:AR6,B4:AR4),0)</f>
        <v>-11659</v>
      </c>
      <c r="L13" s="47"/>
      <c r="M13" s="47"/>
      <c r="N13" s="51">
        <f>MAX(B4:AR4)-B4</f>
        <v>42</v>
      </c>
      <c r="O13" s="52"/>
      <c r="P13" s="52"/>
      <c r="Q13" s="43">
        <f>((I13*2020)-(I13*1980))/((I13*1980)+K13)</f>
        <v>2.3707919016430945</v>
      </c>
      <c r="R13" s="43"/>
      <c r="S13" s="43"/>
      <c r="T13" s="44"/>
    </row>
    <row r="14" spans="1:44" x14ac:dyDescent="0.25">
      <c r="A14" s="30" t="s">
        <v>14</v>
      </c>
      <c r="B14" s="57" t="str">
        <f>CONCATENATE("Indice = ",ROUND(I14,3)," . Année = ",ROUND(K14,0))</f>
        <v>Indice = 2.187 . Année = -4232</v>
      </c>
      <c r="C14" s="58"/>
      <c r="D14" s="58"/>
      <c r="E14" s="58"/>
      <c r="F14" s="58"/>
      <c r="G14" s="58"/>
      <c r="H14" s="59"/>
      <c r="I14" s="47">
        <f>LINEST(O7:AR7,O4:AR4,TRUE,FALSE)</f>
        <v>2.1868743047830912</v>
      </c>
      <c r="J14" s="47"/>
      <c r="K14" s="47">
        <f>ROUND(INTERCEPT(O7:AR7,O4:AR4),0)</f>
        <v>-4232</v>
      </c>
      <c r="L14" s="47"/>
      <c r="M14" s="47"/>
      <c r="N14" s="51">
        <f>MAX(O4:AR4)-O4</f>
        <v>29</v>
      </c>
      <c r="O14" s="52"/>
      <c r="P14" s="52"/>
      <c r="Q14" s="43">
        <f>((I14*2021)-(I14*1993))/((I14*1993)+K14)</f>
        <v>0.484279053400203</v>
      </c>
      <c r="R14" s="43"/>
      <c r="S14" s="43"/>
      <c r="T14" s="44"/>
    </row>
    <row r="15" spans="1:44" ht="15.75" thickBot="1" x14ac:dyDescent="0.3">
      <c r="A15" s="31" t="s">
        <v>27</v>
      </c>
      <c r="B15" s="60" t="str">
        <f>CONCATENATE("Indice = ",ROUND(I15,3)," . Année = ",ROUND(K15,0))</f>
        <v>Indice = 29.791 . Année = -59315</v>
      </c>
      <c r="C15" s="61"/>
      <c r="D15" s="61"/>
      <c r="E15" s="61"/>
      <c r="F15" s="61"/>
      <c r="G15" s="61"/>
      <c r="H15" s="62"/>
      <c r="I15" s="63">
        <f>LINEST(O8:AR8,O4:AR4,TRUE,FALSE)</f>
        <v>29.790656284760846</v>
      </c>
      <c r="J15" s="63"/>
      <c r="K15" s="48">
        <f>ROUND(INTERCEPT(O8:AR8,O4:AR4),0)</f>
        <v>-59315</v>
      </c>
      <c r="L15" s="48"/>
      <c r="M15" s="48"/>
      <c r="N15" s="53">
        <f>MAX(O4:AR4)-O4</f>
        <v>29</v>
      </c>
      <c r="O15" s="54"/>
      <c r="P15" s="54"/>
      <c r="Q15" s="45">
        <f>((I15*2021)-(I15*1993))/((I15*1993)+K15)</f>
        <v>14.436960941349064</v>
      </c>
      <c r="R15" s="45"/>
      <c r="S15" s="45"/>
      <c r="T15" s="46"/>
    </row>
    <row r="17" spans="1:5" x14ac:dyDescent="0.25">
      <c r="A17" s="6" t="s">
        <v>38</v>
      </c>
    </row>
    <row r="22" spans="1:5" x14ac:dyDescent="0.25">
      <c r="B22" s="6"/>
      <c r="C22" s="6"/>
      <c r="D22" s="6"/>
      <c r="E22" s="6"/>
    </row>
    <row r="23" spans="1:5" x14ac:dyDescent="0.25">
      <c r="B23" s="6"/>
      <c r="C23" s="6"/>
      <c r="D23" s="6"/>
      <c r="E23" s="6"/>
    </row>
    <row r="24" spans="1:5" x14ac:dyDescent="0.25">
      <c r="B24" s="6"/>
      <c r="C24" s="6"/>
      <c r="D24" s="6"/>
      <c r="E24" s="6"/>
    </row>
    <row r="25" spans="1:5" x14ac:dyDescent="0.25">
      <c r="B25" s="6"/>
      <c r="C25" s="6"/>
      <c r="D25" s="6"/>
      <c r="E25" s="6"/>
    </row>
  </sheetData>
  <mergeCells count="27">
    <mergeCell ref="A10:B10"/>
    <mergeCell ref="A1:AI1"/>
    <mergeCell ref="I11:J11"/>
    <mergeCell ref="N11:P11"/>
    <mergeCell ref="Q11:T11"/>
    <mergeCell ref="B11:H11"/>
    <mergeCell ref="K11:M11"/>
    <mergeCell ref="B12:H12"/>
    <mergeCell ref="B13:H13"/>
    <mergeCell ref="K12:M12"/>
    <mergeCell ref="K13:M13"/>
    <mergeCell ref="Q13:T13"/>
    <mergeCell ref="B14:H14"/>
    <mergeCell ref="B15:H15"/>
    <mergeCell ref="I13:J13"/>
    <mergeCell ref="I14:J14"/>
    <mergeCell ref="I15:J15"/>
    <mergeCell ref="Q14:T14"/>
    <mergeCell ref="Q15:T15"/>
    <mergeCell ref="K14:M14"/>
    <mergeCell ref="K15:M15"/>
    <mergeCell ref="I12:J12"/>
    <mergeCell ref="N12:P12"/>
    <mergeCell ref="N13:P13"/>
    <mergeCell ref="N14:P14"/>
    <mergeCell ref="N15:P15"/>
    <mergeCell ref="Q12:T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"/>
  <sheetViews>
    <sheetView tabSelected="1" workbookViewId="0">
      <selection activeCell="A6" sqref="A6"/>
    </sheetView>
  </sheetViews>
  <sheetFormatPr baseColWidth="10" defaultColWidth="11.42578125" defaultRowHeight="15" x14ac:dyDescent="0.25"/>
  <cols>
    <col min="1" max="1" width="28" style="6" bestFit="1" customWidth="1"/>
    <col min="2" max="3" width="5" style="17" bestFit="1" customWidth="1"/>
    <col min="4" max="40" width="5" style="6" bestFit="1" customWidth="1"/>
    <col min="41" max="42" width="4.85546875" style="6" bestFit="1" customWidth="1"/>
    <col min="43" max="44" width="5" style="6" bestFit="1" customWidth="1"/>
    <col min="45" max="16384" width="11.42578125" style="6"/>
  </cols>
  <sheetData>
    <row r="1" spans="1:44" x14ac:dyDescent="0.25">
      <c r="A1" s="69" t="s">
        <v>41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3" spans="1:44" x14ac:dyDescent="0.25">
      <c r="A3" s="29" t="s">
        <v>26</v>
      </c>
    </row>
    <row r="4" spans="1:44" x14ac:dyDescent="0.25">
      <c r="A4" s="18" t="s">
        <v>0</v>
      </c>
      <c r="B4" s="27">
        <v>1980</v>
      </c>
      <c r="C4" s="27">
        <v>1981</v>
      </c>
      <c r="D4" s="27">
        <v>1982</v>
      </c>
      <c r="E4" s="27">
        <v>1983</v>
      </c>
      <c r="F4" s="27">
        <v>1984</v>
      </c>
      <c r="G4" s="27">
        <v>1985</v>
      </c>
      <c r="H4" s="27">
        <v>1986</v>
      </c>
      <c r="I4" s="27">
        <v>1987</v>
      </c>
      <c r="J4" s="27">
        <v>1988</v>
      </c>
      <c r="K4" s="27">
        <v>1989</v>
      </c>
      <c r="L4" s="27">
        <v>1990</v>
      </c>
      <c r="M4" s="27">
        <v>1991</v>
      </c>
      <c r="N4" s="27">
        <v>1992</v>
      </c>
      <c r="O4" s="27">
        <v>1993</v>
      </c>
      <c r="P4" s="27">
        <v>1994</v>
      </c>
      <c r="Q4" s="27">
        <v>1995</v>
      </c>
      <c r="R4" s="27">
        <v>1996</v>
      </c>
      <c r="S4" s="27">
        <v>1997</v>
      </c>
      <c r="T4" s="27">
        <v>1998</v>
      </c>
      <c r="U4" s="27">
        <v>1999</v>
      </c>
      <c r="V4" s="27">
        <v>2000</v>
      </c>
      <c r="W4" s="27">
        <v>2001</v>
      </c>
      <c r="X4" s="27">
        <v>2002</v>
      </c>
      <c r="Y4" s="27">
        <v>2003</v>
      </c>
      <c r="Z4" s="27">
        <v>2004</v>
      </c>
      <c r="AA4" s="27">
        <v>2005</v>
      </c>
      <c r="AB4" s="27">
        <v>2006</v>
      </c>
      <c r="AC4" s="27">
        <v>2007</v>
      </c>
      <c r="AD4" s="27">
        <v>2008</v>
      </c>
      <c r="AE4" s="27">
        <v>2009</v>
      </c>
      <c r="AF4" s="27">
        <v>2010</v>
      </c>
      <c r="AG4" s="27">
        <v>2011</v>
      </c>
      <c r="AH4" s="27">
        <v>2012</v>
      </c>
      <c r="AI4" s="27">
        <v>2013</v>
      </c>
      <c r="AJ4" s="27">
        <v>2014</v>
      </c>
      <c r="AK4" s="27">
        <v>2015</v>
      </c>
      <c r="AL4" s="27">
        <v>2016</v>
      </c>
      <c r="AM4" s="27">
        <v>2017</v>
      </c>
      <c r="AN4" s="27">
        <v>2018</v>
      </c>
      <c r="AO4" s="27">
        <v>2019</v>
      </c>
      <c r="AP4" s="27">
        <v>2020</v>
      </c>
      <c r="AQ4" s="27">
        <v>2021</v>
      </c>
      <c r="AR4" s="27">
        <v>2022</v>
      </c>
    </row>
    <row r="5" spans="1:44" x14ac:dyDescent="0.25">
      <c r="A5" s="18" t="s">
        <v>30</v>
      </c>
      <c r="B5" s="9">
        <v>100</v>
      </c>
      <c r="C5" s="9">
        <v>101</v>
      </c>
      <c r="D5" s="9">
        <v>138</v>
      </c>
      <c r="E5" s="9">
        <v>105</v>
      </c>
      <c r="F5" s="9">
        <v>89</v>
      </c>
      <c r="G5" s="9">
        <v>47</v>
      </c>
      <c r="H5" s="9">
        <v>77</v>
      </c>
      <c r="I5" s="9">
        <v>57</v>
      </c>
      <c r="J5" s="9">
        <v>75</v>
      </c>
      <c r="K5" s="9">
        <v>86</v>
      </c>
      <c r="L5" s="9">
        <v>72</v>
      </c>
      <c r="M5" s="9">
        <v>80</v>
      </c>
      <c r="N5" s="9">
        <v>87</v>
      </c>
      <c r="O5" s="9">
        <v>84</v>
      </c>
      <c r="P5" s="9">
        <v>89</v>
      </c>
      <c r="Q5" s="9">
        <v>102</v>
      </c>
      <c r="R5" s="9">
        <v>106</v>
      </c>
      <c r="S5" s="9">
        <v>96</v>
      </c>
      <c r="T5" s="9">
        <v>87</v>
      </c>
      <c r="U5" s="9">
        <v>97</v>
      </c>
      <c r="V5" s="9">
        <v>97</v>
      </c>
      <c r="W5" s="9">
        <v>128</v>
      </c>
      <c r="X5" s="9">
        <v>108</v>
      </c>
      <c r="Y5" s="9">
        <v>120</v>
      </c>
      <c r="Z5" s="9">
        <v>117</v>
      </c>
      <c r="AA5" s="9">
        <v>119</v>
      </c>
      <c r="AB5" s="9">
        <v>120</v>
      </c>
      <c r="AC5" s="9">
        <v>122</v>
      </c>
      <c r="AD5" s="9">
        <v>124</v>
      </c>
      <c r="AE5" s="9">
        <v>103</v>
      </c>
      <c r="AF5" s="9">
        <v>116</v>
      </c>
      <c r="AG5" s="9">
        <v>125</v>
      </c>
      <c r="AH5" s="9">
        <v>132</v>
      </c>
      <c r="AI5" s="9">
        <v>131</v>
      </c>
      <c r="AJ5" s="9">
        <v>124</v>
      </c>
      <c r="AK5" s="9">
        <v>119</v>
      </c>
      <c r="AL5" s="9">
        <v>123</v>
      </c>
      <c r="AM5" s="9">
        <v>115</v>
      </c>
      <c r="AN5" s="9">
        <v>110</v>
      </c>
      <c r="AO5" s="9">
        <v>111</v>
      </c>
      <c r="AP5" s="9">
        <v>122</v>
      </c>
      <c r="AQ5" s="9">
        <v>128</v>
      </c>
      <c r="AR5" s="9">
        <v>126</v>
      </c>
    </row>
    <row r="6" spans="1:44" x14ac:dyDescent="0.25">
      <c r="A6" s="18" t="s">
        <v>18</v>
      </c>
      <c r="B6" s="9">
        <v>100</v>
      </c>
      <c r="C6" s="9">
        <v>96</v>
      </c>
      <c r="D6" s="9">
        <v>97</v>
      </c>
      <c r="E6" s="9">
        <v>106</v>
      </c>
      <c r="F6" s="9">
        <v>136</v>
      </c>
      <c r="G6" s="9">
        <v>106</v>
      </c>
      <c r="H6" s="9">
        <v>136</v>
      </c>
      <c r="I6" s="9">
        <v>126</v>
      </c>
      <c r="J6" s="9">
        <v>138</v>
      </c>
      <c r="K6" s="9">
        <v>153</v>
      </c>
      <c r="L6" s="9">
        <v>142</v>
      </c>
      <c r="M6" s="9">
        <v>154</v>
      </c>
      <c r="N6" s="9">
        <v>201</v>
      </c>
      <c r="O6" s="9">
        <v>153</v>
      </c>
      <c r="P6" s="9">
        <v>173</v>
      </c>
      <c r="Q6" s="9">
        <v>133</v>
      </c>
      <c r="R6" s="9">
        <v>186</v>
      </c>
      <c r="S6" s="9">
        <v>203</v>
      </c>
      <c r="T6" s="9">
        <v>205</v>
      </c>
      <c r="U6" s="9">
        <v>206</v>
      </c>
      <c r="V6" s="9">
        <v>234</v>
      </c>
      <c r="W6" s="9">
        <v>253</v>
      </c>
      <c r="X6" s="9">
        <v>265</v>
      </c>
      <c r="Y6" s="9">
        <v>244</v>
      </c>
      <c r="Z6" s="9">
        <v>249</v>
      </c>
      <c r="AA6" s="9">
        <v>304</v>
      </c>
      <c r="AB6" s="9">
        <v>323</v>
      </c>
      <c r="AC6" s="9">
        <v>286</v>
      </c>
      <c r="AD6" s="9">
        <v>332</v>
      </c>
      <c r="AE6" s="9">
        <v>310</v>
      </c>
      <c r="AF6" s="9">
        <v>329</v>
      </c>
      <c r="AG6" s="9">
        <v>356</v>
      </c>
      <c r="AH6" s="9">
        <v>374</v>
      </c>
      <c r="AI6" s="9">
        <v>366</v>
      </c>
      <c r="AJ6" s="9">
        <v>351</v>
      </c>
      <c r="AK6" s="9">
        <v>383</v>
      </c>
      <c r="AL6" s="9">
        <v>354</v>
      </c>
      <c r="AM6" s="9">
        <v>403</v>
      </c>
      <c r="AN6" s="9">
        <v>372</v>
      </c>
      <c r="AO6" s="9">
        <v>405</v>
      </c>
      <c r="AP6" s="9">
        <v>415</v>
      </c>
      <c r="AQ6" s="9">
        <v>384</v>
      </c>
      <c r="AR6" s="9">
        <v>405</v>
      </c>
    </row>
    <row r="8" spans="1:44" ht="45" customHeight="1" thickBot="1" x14ac:dyDescent="0.3">
      <c r="A8" s="67" t="s">
        <v>40</v>
      </c>
      <c r="B8" s="67"/>
      <c r="C8" s="67"/>
      <c r="D8" s="67"/>
    </row>
    <row r="9" spans="1:44" ht="15.75" thickBot="1" x14ac:dyDescent="0.3">
      <c r="B9" s="84" t="s">
        <v>22</v>
      </c>
      <c r="C9" s="85"/>
      <c r="D9" s="85"/>
      <c r="E9" s="85"/>
      <c r="F9" s="85"/>
      <c r="G9" s="85"/>
      <c r="H9" s="85"/>
      <c r="I9" s="85" t="s">
        <v>23</v>
      </c>
      <c r="J9" s="85"/>
      <c r="K9" s="76" t="s">
        <v>24</v>
      </c>
      <c r="L9" s="76"/>
      <c r="M9" s="76"/>
      <c r="N9" s="71" t="s">
        <v>25</v>
      </c>
      <c r="O9" s="71"/>
      <c r="P9" s="71"/>
      <c r="Q9" s="71" t="s">
        <v>42</v>
      </c>
      <c r="R9" s="71"/>
      <c r="S9" s="71"/>
      <c r="T9" s="79"/>
    </row>
    <row r="10" spans="1:44" x14ac:dyDescent="0.25">
      <c r="A10" s="32" t="s">
        <v>28</v>
      </c>
      <c r="B10" s="92" t="str">
        <f>CONCATENATE("Indice = ",ROUND(I10,3)," . Année = ",ROUND(K10,0))</f>
        <v>Indice = 1.097 . Année = -2091</v>
      </c>
      <c r="C10" s="93"/>
      <c r="D10" s="93"/>
      <c r="E10" s="93"/>
      <c r="F10" s="93"/>
      <c r="G10" s="93"/>
      <c r="H10" s="94"/>
      <c r="I10" s="95">
        <f>LINEST(B5:AR5,B4:AR4,TRUE,FALSE)</f>
        <v>1.0974025974025969</v>
      </c>
      <c r="J10" s="95"/>
      <c r="K10" s="96">
        <f>ROUND(INTERCEPT(B5:AR5,B4:AR4),0)</f>
        <v>-2091</v>
      </c>
      <c r="L10" s="96"/>
      <c r="M10" s="96"/>
      <c r="N10" s="77">
        <f>MAX(B4:AR4)-B4</f>
        <v>42</v>
      </c>
      <c r="O10" s="78"/>
      <c r="P10" s="78"/>
      <c r="Q10" s="80">
        <f>(I10*2018-I10*1980)/(I10*1980+K10)</f>
        <v>0.50943994923053615</v>
      </c>
      <c r="R10" s="80"/>
      <c r="S10" s="80"/>
      <c r="T10" s="81"/>
    </row>
    <row r="11" spans="1:44" ht="15.75" thickBot="1" x14ac:dyDescent="0.3">
      <c r="A11" s="31" t="s">
        <v>29</v>
      </c>
      <c r="B11" s="60" t="str">
        <f>CONCATENATE("Indice = ",ROUND(I11,3)," . Année = ",ROUND(K11,0))</f>
        <v>Indice = 8.288 . Année = -16337</v>
      </c>
      <c r="C11" s="61"/>
      <c r="D11" s="61"/>
      <c r="E11" s="61"/>
      <c r="F11" s="61"/>
      <c r="G11" s="61"/>
      <c r="H11" s="86"/>
      <c r="I11" s="87">
        <f>LINEST(B6:AR6,B4:AR4,TRUE,FALSE)</f>
        <v>8.2882814859559044</v>
      </c>
      <c r="J11" s="88"/>
      <c r="K11" s="89">
        <f>ROUND(INTERCEPT(B6:AR6,B4:AR4),0)</f>
        <v>-16337</v>
      </c>
      <c r="L11" s="89"/>
      <c r="M11" s="89"/>
      <c r="N11" s="90">
        <f>MAX(B4:AR4)-B4</f>
        <v>42</v>
      </c>
      <c r="O11" s="91"/>
      <c r="P11" s="91"/>
      <c r="Q11" s="82">
        <f>(I11*2018-I11*1980)/(I11*1980+K11)</f>
        <v>4.2678325141297337</v>
      </c>
      <c r="R11" s="82"/>
      <c r="S11" s="82"/>
      <c r="T11" s="83"/>
    </row>
    <row r="13" spans="1:44" x14ac:dyDescent="0.25">
      <c r="A13" s="6" t="s">
        <v>43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</sheetData>
  <mergeCells count="17">
    <mergeCell ref="K10:M10"/>
    <mergeCell ref="N10:P10"/>
    <mergeCell ref="A1:T1"/>
    <mergeCell ref="Q9:T9"/>
    <mergeCell ref="Q10:T10"/>
    <mergeCell ref="Q11:T11"/>
    <mergeCell ref="A8:D8"/>
    <mergeCell ref="B9:H9"/>
    <mergeCell ref="I9:J9"/>
    <mergeCell ref="K9:M9"/>
    <mergeCell ref="N9:P9"/>
    <mergeCell ref="B11:H11"/>
    <mergeCell ref="I11:J11"/>
    <mergeCell ref="K11:M11"/>
    <mergeCell ref="N11:P11"/>
    <mergeCell ref="B10:H10"/>
    <mergeCell ref="I10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3</vt:i4>
      </vt:variant>
    </vt:vector>
  </HeadingPairs>
  <TitlesOfParts>
    <vt:vector size="6" baseType="lpstr">
      <vt:lpstr>INDICATEUR</vt:lpstr>
      <vt:lpstr>Données visuel 2</vt:lpstr>
      <vt:lpstr>Données visuel 3</vt:lpstr>
      <vt:lpstr>Visuel 1</vt:lpstr>
      <vt:lpstr>Visuel 2</vt:lpstr>
      <vt:lpstr>Visuel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2022-08-08T09:50:28Z</dcterms:modified>
</cp:coreProperties>
</file>